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4"/>
  </bookViews>
  <sheets>
    <sheet name="EBITDA" sheetId="1" r:id="rId1"/>
    <sheet name="Revenue" sheetId="2" r:id="rId2"/>
    <sheet name="P&amp;L" sheetId="3" r:id="rId3"/>
    <sheet name="BS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3">#REF!</definedName>
    <definedName name="_gus1" localSheetId="4">#REF!</definedName>
    <definedName name="_gus1" localSheetId="2">#REF!</definedName>
    <definedName name="_gus1">#REF!</definedName>
    <definedName name="_gus2" localSheetId="3">#REF!</definedName>
    <definedName name="_gus2" localSheetId="4">#REF!</definedName>
    <definedName name="_gus2" localSheetId="2">#REF!</definedName>
    <definedName name="_gus2">#REF!</definedName>
    <definedName name="_gus3" localSheetId="3">#REF!</definedName>
    <definedName name="_gus3" localSheetId="4">#REF!</definedName>
    <definedName name="_gus3" localSheetId="2">#REF!</definedName>
    <definedName name="_gus3">#REF!</definedName>
    <definedName name="_gus4" localSheetId="3">#REF!</definedName>
    <definedName name="_gus4" localSheetId="4">#REF!</definedName>
    <definedName name="_gus4" localSheetId="2">#REF!</definedName>
    <definedName name="_gus4">#REF!</definedName>
    <definedName name="_gus5" localSheetId="3">#REF!</definedName>
    <definedName name="_gus5" localSheetId="4">#REF!</definedName>
    <definedName name="_gus5" localSheetId="2">#REF!</definedName>
    <definedName name="_gus5">#REF!</definedName>
    <definedName name="_gus6" localSheetId="3">#REF!</definedName>
    <definedName name="_gus6" localSheetId="4">#REF!</definedName>
    <definedName name="_gus6" localSheetId="2">#REF!</definedName>
    <definedName name="_gus6">#REF!</definedName>
    <definedName name="_gus7" localSheetId="3">#REF!</definedName>
    <definedName name="_gus7" localSheetId="4">#REF!</definedName>
    <definedName name="_gus7" localSheetId="2">#REF!</definedName>
    <definedName name="_gus7">#REF!</definedName>
    <definedName name="_gus8" localSheetId="3">#REF!</definedName>
    <definedName name="_gus8" localSheetId="4">#REF!</definedName>
    <definedName name="_gus8" localSheetId="2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3">#REF!</definedName>
    <definedName name="_tb1" localSheetId="4">#REF!</definedName>
    <definedName name="_tb1" localSheetId="2">#REF!</definedName>
    <definedName name="_tb1">#REF!</definedName>
    <definedName name="_tb2">'[3]03 2003'!$A:$XFD</definedName>
    <definedName name="_tb5" localSheetId="3">#REF!</definedName>
    <definedName name="_tb5" localSheetId="4">#REF!</definedName>
    <definedName name="_tb5" localSheetId="2">#REF!</definedName>
    <definedName name="_tb5">#REF!</definedName>
    <definedName name="_Toc100653174" localSheetId="2">'P&amp;L'!$B$6</definedName>
    <definedName name="_Toc100653175" localSheetId="3">'BS'!$B$6</definedName>
    <definedName name="_Toc100653176" localSheetId="4">'CF'!$B$6</definedName>
    <definedName name="_xlfn.AGGREGATE" hidden="1">#NAME?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3">#REF!</definedName>
    <definedName name="aaa" localSheetId="4">#REF!</definedName>
    <definedName name="aaa" localSheetId="2">#REF!</definedName>
    <definedName name="aaa">#REF!</definedName>
    <definedName name="AAA_DOCTOPS" hidden="1">"AAA_SET"</definedName>
    <definedName name="AAA_duser" hidden="1">"OFF"</definedName>
    <definedName name="aaaa" localSheetId="3">#REF!</definedName>
    <definedName name="aaaa" localSheetId="4">#REF!</definedName>
    <definedName name="aaaa" localSheetId="2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3">#REF!</definedName>
    <definedName name="aafaf" localSheetId="4">#REF!</definedName>
    <definedName name="aafaf" localSheetId="2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3">#REF!</definedName>
    <definedName name="adc" localSheetId="4">#REF!</definedName>
    <definedName name="adc" localSheetId="2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3">#REF!</definedName>
    <definedName name="afrggrg" localSheetId="4">#REF!</definedName>
    <definedName name="afrggrg" localSheetId="2">#REF!</definedName>
    <definedName name="afrggrg">#REF!</definedName>
    <definedName name="afs" localSheetId="3">#REF!</definedName>
    <definedName name="afs" localSheetId="4">#REF!</definedName>
    <definedName name="afs" localSheetId="2">#REF!</definedName>
    <definedName name="afs">#REF!</definedName>
    <definedName name="ag" localSheetId="3">#REF!</definedName>
    <definedName name="ag" localSheetId="4">#REF!</definedName>
    <definedName name="ag" localSheetId="2">#REF!</definedName>
    <definedName name="ag">#REF!</definedName>
    <definedName name="agd" localSheetId="3">#REF!</definedName>
    <definedName name="agd" localSheetId="4">#REF!</definedName>
    <definedName name="agd" localSheetId="2">#REF!</definedName>
    <definedName name="agd">#REF!</definedName>
    <definedName name="ala" hidden="1">{#N/A,#N/A,FALSE,"P&amp;L";#N/A,#N/A,FALSE,"Var_Fixed_cost"}</definedName>
    <definedName name="all" localSheetId="3">#REF!</definedName>
    <definedName name="all" localSheetId="4">#REF!</definedName>
    <definedName name="all" localSheetId="2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3">#REF!</definedName>
    <definedName name="arf" localSheetId="4">#REF!</definedName>
    <definedName name="arf" localSheetId="2">#REF!</definedName>
    <definedName name="arf">#REF!</definedName>
    <definedName name="arga" localSheetId="3">#REF!</definedName>
    <definedName name="arga" localSheetId="4">#REF!</definedName>
    <definedName name="arga" localSheetId="2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3">#REF!</definedName>
    <definedName name="asc" localSheetId="4">#REF!</definedName>
    <definedName name="asc" localSheetId="2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3">#REF!</definedName>
    <definedName name="bbb" localSheetId="4">#REF!</definedName>
    <definedName name="bbb" localSheetId="2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3">#REF!</definedName>
    <definedName name="Bilans" localSheetId="4">#REF!</definedName>
    <definedName name="Bilans" localSheetId="2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3">#REF!</definedName>
    <definedName name="ccc" localSheetId="4">#REF!</definedName>
    <definedName name="ccc" localSheetId="2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3">#REF!</definedName>
    <definedName name="circ" localSheetId="4">#REF!</definedName>
    <definedName name="circ" localSheetId="2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3">#REF!</definedName>
    <definedName name="comment" localSheetId="4">#REF!</definedName>
    <definedName name="comment" localSheetId="2">#REF!</definedName>
    <definedName name="comment">#REF!</definedName>
    <definedName name="comment2" localSheetId="3">#REF!</definedName>
    <definedName name="comment2" localSheetId="4">#REF!</definedName>
    <definedName name="comment2" localSheetId="2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3">#REF!</definedName>
    <definedName name="d" localSheetId="4">#REF!</definedName>
    <definedName name="d" localSheetId="2">#REF!</definedName>
    <definedName name="d">#REF!</definedName>
    <definedName name="DAAA" hidden="1">{#N/A,#N/A,FALSE,"MALİTABLOLAR"}</definedName>
    <definedName name="DATA" localSheetId="3">#REF!</definedName>
    <definedName name="DATA" localSheetId="4">#REF!</definedName>
    <definedName name="DATA" localSheetId="2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3">#REF!</definedName>
    <definedName name="dd" localSheetId="4">#REF!</definedName>
    <definedName name="dd" localSheetId="2">#REF!</definedName>
    <definedName name="dd">#REF!</definedName>
    <definedName name="ddd" localSheetId="3">#REF!</definedName>
    <definedName name="ddd" localSheetId="4">#REF!</definedName>
    <definedName name="ddd" localSheetId="2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#N/A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3">DM/[14]!EUR</definedName>
    <definedName name="DMEURO" localSheetId="4">DM/[14]!EUR</definedName>
    <definedName name="DMEURO" localSheetId="2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3">#REF!</definedName>
    <definedName name="ds" localSheetId="4">#REF!</definedName>
    <definedName name="ds" localSheetId="2">#REF!</definedName>
    <definedName name="ds">#REF!</definedName>
    <definedName name="DUPA" localSheetId="3">#REF!</definedName>
    <definedName name="DUPA" localSheetId="4">#REF!</definedName>
    <definedName name="DUPA" localSheetId="2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3">#REF!</definedName>
    <definedName name="eee" localSheetId="4">#REF!</definedName>
    <definedName name="eee" localSheetId="2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3">#REF!</definedName>
    <definedName name="Excel_BuiltIn__FilterDatabase_2" localSheetId="4">#REF!</definedName>
    <definedName name="Excel_BuiltIn__FilterDatabase_2" localSheetId="2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3">#REF!</definedName>
    <definedName name="fafa" localSheetId="4">#REF!</definedName>
    <definedName name="fafa" localSheetId="2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3">#REF!</definedName>
    <definedName name="fff" localSheetId="4">#REF!</definedName>
    <definedName name="fff" localSheetId="2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3">#REF!</definedName>
    <definedName name="FWC_3614975c_822d_4781_83c7_9fe7fb41ac7a" localSheetId="4">#REF!</definedName>
    <definedName name="FWC_3614975c_822d_4781_83c7_9fe7fb41ac7a" localSheetId="2">#REF!</definedName>
    <definedName name="FWC_3614975c_822d_4781_83c7_9fe7fb41ac7a">#REF!</definedName>
    <definedName name="FWT_00c59150_8397_47ca_b3bd_27281b7c53f5">#REF!</definedName>
    <definedName name="FWT_0543a56c_f686_4465_8a00_4e3be8a67987" localSheetId="3">#REF!</definedName>
    <definedName name="FWT_0543a56c_f686_4465_8a00_4e3be8a67987" localSheetId="4">#REF!</definedName>
    <definedName name="FWT_0543a56c_f686_4465_8a00_4e3be8a67987" localSheetId="2">#REF!</definedName>
    <definedName name="FWT_0543a56c_f686_4465_8a00_4e3be8a67987">#REF!</definedName>
    <definedName name="FWT_0765558d_330e_466b_b812_78eb445d98ac" localSheetId="3">#REF!</definedName>
    <definedName name="FWT_0765558d_330e_466b_b812_78eb445d98ac" localSheetId="4">#REF!</definedName>
    <definedName name="FWT_0765558d_330e_466b_b812_78eb445d98ac" localSheetId="2">#REF!</definedName>
    <definedName name="FWT_0765558d_330e_466b_b812_78eb445d98ac">#REF!</definedName>
    <definedName name="FWT_08461640_b42e_480b_b011_afae2736be6e" localSheetId="3">#REF!</definedName>
    <definedName name="FWT_08461640_b42e_480b_b011_afae2736be6e" localSheetId="4">#REF!</definedName>
    <definedName name="FWT_08461640_b42e_480b_b011_afae2736be6e" localSheetId="2">#REF!</definedName>
    <definedName name="FWT_08461640_b42e_480b_b011_afae2736be6e">#REF!</definedName>
    <definedName name="FWT_0ab58ff9_9ee4_4127_b306_aceee23135a8" localSheetId="3">#REF!</definedName>
    <definedName name="FWT_0ab58ff9_9ee4_4127_b306_aceee23135a8" localSheetId="4">#REF!</definedName>
    <definedName name="FWT_0ab58ff9_9ee4_4127_b306_aceee23135a8" localSheetId="2">#REF!</definedName>
    <definedName name="FWT_0ab58ff9_9ee4_4127_b306_aceee23135a8">#REF!</definedName>
    <definedName name="FWT_10817fa8_209a_456d_bbb5_66d8a341dfe6">#REF!</definedName>
    <definedName name="FWT_11a_pozostale_przych" localSheetId="3">#REF!</definedName>
    <definedName name="FWT_11a_pozostale_przych" localSheetId="4">#REF!</definedName>
    <definedName name="FWT_11a_pozostale_przych" localSheetId="2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3">#REF!</definedName>
    <definedName name="FWT_2457b9fb_5dd6_49b0_8f6c_15a0de06d73c" localSheetId="4">#REF!</definedName>
    <definedName name="FWT_2457b9fb_5dd6_49b0_8f6c_15a0de06d73c" localSheetId="2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3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3">#REF!</definedName>
    <definedName name="FWT_614d1fe4_c899_43b0_bd71_0a0d292dc329" localSheetId="4">#REF!</definedName>
    <definedName name="FWT_614d1fe4_c899_43b0_bd71_0a0d292dc329" localSheetId="2">#REF!</definedName>
    <definedName name="FWT_614d1fe4_c899_43b0_bd71_0a0d292dc329">#REF!</definedName>
    <definedName name="FWT_652207ee_f21f_4ec1_9202_e64dbb8507eb" localSheetId="3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3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3">#REF!</definedName>
    <definedName name="FWT_9_segm" localSheetId="4">#REF!</definedName>
    <definedName name="FWT_9_segm" localSheetId="2">#REF!</definedName>
    <definedName name="FWT_9_segm">#REF!</definedName>
    <definedName name="FWT_900821b5_36fc_49ef_bb8c_755835323472" localSheetId="3">#REF!</definedName>
    <definedName name="FWT_900821b5_36fc_49ef_bb8c_755835323472" localSheetId="4">#REF!</definedName>
    <definedName name="FWT_900821b5_36fc_49ef_bb8c_755835323472" localSheetId="2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3">#REF!</definedName>
    <definedName name="FWT_aaaa" localSheetId="4">#REF!</definedName>
    <definedName name="FWT_aaaa" localSheetId="2">#REF!</definedName>
    <definedName name="FWT_aaaa">#REF!</definedName>
    <definedName name="FWT_ac9e6ba6_66fe_485b_aff3_52993280c7bf" localSheetId="3">#REF!</definedName>
    <definedName name="FWT_ac9e6ba6_66fe_485b_aff3_52993280c7bf" localSheetId="4">#REF!</definedName>
    <definedName name="FWT_ac9e6ba6_66fe_485b_aff3_52993280c7bf" localSheetId="2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3">#REF!</definedName>
    <definedName name="FWT_b5cce838_4fc2_433e_a510_081fbc55c7c4" localSheetId="4">#REF!</definedName>
    <definedName name="FWT_b5cce838_4fc2_433e_a510_081fbc55c7c4" localSheetId="2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3">#REF!</definedName>
    <definedName name="FWT_c9bf5d56_c2f8_4d3c_9acb_617611e94a3e" localSheetId="4">#REF!</definedName>
    <definedName name="FWT_c9bf5d56_c2f8_4d3c_9acb_617611e94a3e" localSheetId="2">#REF!</definedName>
    <definedName name="FWT_c9bf5d56_c2f8_4d3c_9acb_617611e94a3e">#REF!</definedName>
    <definedName name="FWT_cd75574b_8e2c_433f_839f_fe92f65a9700">#REF!</definedName>
    <definedName name="FWT_ce22a079_1bdb_4362_8dbf_58d9ce8e6312" localSheetId="3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3">#REF!</definedName>
    <definedName name="FWT_e43392b3_7932_4f10_aff6_56bcd008d5ff" localSheetId="4">#REF!</definedName>
    <definedName name="FWT_e43392b3_7932_4f10_aff6_56bcd008d5ff" localSheetId="2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3">#REF!</definedName>
    <definedName name="FWT_JakoscKredytowa" localSheetId="4">#REF!</definedName>
    <definedName name="FWT_JakoscKredytowa" localSheetId="2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3">#REF!</definedName>
    <definedName name="FWT_KredytyIObligacje3" localSheetId="4">#REF!</definedName>
    <definedName name="FWT_KredytyIObligacje3" localSheetId="2">#REF!</definedName>
    <definedName name="FWT_KredytyIObligacje3">#REF!</definedName>
    <definedName name="FWT_Leasing1">#REF!</definedName>
    <definedName name="FWT_Leasing2">#REF!</definedName>
    <definedName name="FWT_LiquidityRisk" localSheetId="3">#REF!</definedName>
    <definedName name="FWT_LiquidityRisk" localSheetId="4">#REF!</definedName>
    <definedName name="FWT_LiquidityRisk" localSheetId="2">#REF!</definedName>
    <definedName name="FWT_LiquidityRisk">#REF!</definedName>
    <definedName name="FWT_NaleznosciHandlowe">#REF!</definedName>
    <definedName name="FWT_NaleznosciWartoscGodziwa" localSheetId="3">#REF!</definedName>
    <definedName name="FWT_NaleznosciWartoscGodziwa" localSheetId="4">#REF!</definedName>
    <definedName name="FWT_NaleznosciWartoscGodziwa" localSheetId="2">#REF!</definedName>
    <definedName name="FWT_NaleznosciWartoscGodziwa">#REF!</definedName>
    <definedName name="FWT_NaleznosciWartoscKsiegowa" localSheetId="3">#REF!</definedName>
    <definedName name="FWT_NaleznosciWartoscKsiegowa" localSheetId="4">#REF!</definedName>
    <definedName name="FWT_NaleznosciWartoscKsiegowa" localSheetId="2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3">#REF!</definedName>
    <definedName name="FWT_NieruchomosciInwestycyjne1" localSheetId="4">#REF!</definedName>
    <definedName name="FWT_NieruchomosciInwestycyjne1" localSheetId="2">#REF!</definedName>
    <definedName name="FWT_NieruchomosciInwestycyjne1">#REF!</definedName>
    <definedName name="FWT_NieruchomosciInwestycyjne2" localSheetId="3">#REF!</definedName>
    <definedName name="FWT_NieruchomosciInwestycyjne2" localSheetId="4">#REF!</definedName>
    <definedName name="FWT_NieruchomosciInwestycyjne2" localSheetId="2">#REF!</definedName>
    <definedName name="FWT_NieruchomosciInwestycyjne2">#REF!</definedName>
    <definedName name="FWT_Podatek_odrocz_A">#REF!</definedName>
    <definedName name="FWT_Podatek_Odrocz_B" localSheetId="3">#REF!</definedName>
    <definedName name="FWT_Podatek_Odrocz_B" localSheetId="4">#REF!</definedName>
    <definedName name="FWT_Podatek_Odrocz_B" localSheetId="2">#REF!</definedName>
    <definedName name="FWT_Podatek_Odrocz_B">#REF!</definedName>
    <definedName name="FWT_Podatek_odrocz_C" localSheetId="3">#REF!</definedName>
    <definedName name="FWT_Podatek_odrocz_C" localSheetId="4">#REF!</definedName>
    <definedName name="FWT_Podatek_odrocz_C" localSheetId="2">#REF!</definedName>
    <definedName name="FWT_Podatek_odrocz_C">#REF!</definedName>
    <definedName name="FWT_PodatekDochodowy" localSheetId="3">#REF!</definedName>
    <definedName name="FWT_PodatekDochodowy" localSheetId="4">#REF!</definedName>
    <definedName name="FWT_PodatekDochodowy" localSheetId="2">#REF!</definedName>
    <definedName name="FWT_PodatekDochodowy">#REF!</definedName>
    <definedName name="FWT_PodatekDochodowyOCI">#REF!</definedName>
    <definedName name="FWT_Pozyczki_udzielone" localSheetId="3">#REF!</definedName>
    <definedName name="FWT_Pozyczki_udzielone" localSheetId="4">#REF!</definedName>
    <definedName name="FWT_Pozyczki_udzielone" localSheetId="2">#REF!</definedName>
    <definedName name="FWT_Pozyczki_udzielone">#REF!</definedName>
    <definedName name="FWT_PozyczkiUdzielone" localSheetId="3">#REF!</definedName>
    <definedName name="FWT_PozyczkiUdzielone" localSheetId="4">#REF!</definedName>
    <definedName name="FWT_PozyczkiUdzielone" localSheetId="2">#REF!</definedName>
    <definedName name="FWT_PozyczkiUdzielone">#REF!</definedName>
    <definedName name="FWT_PrzychodyIKosztyFinansowe" localSheetId="3">#REF!</definedName>
    <definedName name="FWT_PrzychodyIKosztyFinansowe" localSheetId="4">#REF!</definedName>
    <definedName name="FWT_PrzychodyIKosztyFinansowe" localSheetId="2">#REF!</definedName>
    <definedName name="FWT_PrzychodyIKosztyFinansowe">#REF!</definedName>
    <definedName name="FWT_Przyszle_zobow_leasing">#REF!</definedName>
    <definedName name="FWT_Rezerwy_A">#REF!</definedName>
    <definedName name="FWT_Rezerwy_B" localSheetId="3">#REF!</definedName>
    <definedName name="FWT_Rezerwy_B" localSheetId="4">#REF!</definedName>
    <definedName name="FWT_Rezerwy_B" localSheetId="2">#REF!</definedName>
    <definedName name="FWT_Rezerwy_B">#REF!</definedName>
    <definedName name="FWT_rzecz_akt_trw" localSheetId="3">#REF!</definedName>
    <definedName name="FWT_rzecz_akt_trw" localSheetId="4">#REF!</definedName>
    <definedName name="FWT_rzecz_akt_trw" localSheetId="2">#REF!</definedName>
    <definedName name="FWT_rzecz_akt_trw">#REF!</definedName>
    <definedName name="FWT_RzeczoweAktywaTrwaleCY" localSheetId="3">#REF!</definedName>
    <definedName name="FWT_RzeczoweAktywaTrwaleCY" localSheetId="4">#REF!</definedName>
    <definedName name="FWT_RzeczoweAktywaTrwaleCY" localSheetId="2">#REF!</definedName>
    <definedName name="FWT_RzeczoweAktywaTrwaleCY">#REF!</definedName>
    <definedName name="FWT_RzeczoweAktywaTrwalePY" localSheetId="3">#REF!</definedName>
    <definedName name="FWT_RzeczoweAktywaTrwalePY" localSheetId="4">#REF!</definedName>
    <definedName name="FWT_RzeczoweAktywaTrwalePY" localSheetId="2">#REF!</definedName>
    <definedName name="FWT_RzeczoweAktywaTrwalePY">#REF!</definedName>
    <definedName name="FWT_Segmenty" localSheetId="3">#REF!</definedName>
    <definedName name="FWT_Segmenty" localSheetId="4">#REF!</definedName>
    <definedName name="FWT_Segmenty" localSheetId="2">#REF!</definedName>
    <definedName name="FWT_Segmenty">#REF!</definedName>
    <definedName name="FWT_Segmenty10" localSheetId="3">#REF!</definedName>
    <definedName name="FWT_Segmenty10" localSheetId="4">#REF!</definedName>
    <definedName name="FWT_Segmenty10" localSheetId="2">#REF!</definedName>
    <definedName name="FWT_Segmenty10">#REF!</definedName>
    <definedName name="FWT_SegmentyEBITDA" localSheetId="3">#REF!</definedName>
    <definedName name="FWT_SegmentyEBITDA" localSheetId="4">#REF!</definedName>
    <definedName name="FWT_SegmentyEBITDA" localSheetId="2">#REF!</definedName>
    <definedName name="FWT_SegmentyEBITDA">#REF!</definedName>
    <definedName name="FWT_SegmentyPozostaleUjawnienia" localSheetId="3">#REF!</definedName>
    <definedName name="FWT_SegmentyPozostaleUjawnienia" localSheetId="4">#REF!</definedName>
    <definedName name="FWT_SegmentyPozostaleUjawnienia" localSheetId="2">#REF!</definedName>
    <definedName name="FWT_SegmentyPozostaleUjawnienia">#REF!</definedName>
    <definedName name="FWT_SprZCalkDoch">#REF!</definedName>
    <definedName name="FWT_SprZSytuacjiFin" localSheetId="3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3">#REF!</definedName>
    <definedName name="FWT_WartoscGodziwa" localSheetId="4">#REF!</definedName>
    <definedName name="FWT_WartoscGodziwa" localSheetId="2">#REF!</definedName>
    <definedName name="FWT_WartoscGodziwa">#REF!</definedName>
    <definedName name="FWT_WartosciNiematerialne" localSheetId="3">#REF!</definedName>
    <definedName name="FWT_WartosciNiematerialne" localSheetId="4">#REF!</definedName>
    <definedName name="FWT_WartosciNiematerialne" localSheetId="2">#REF!</definedName>
    <definedName name="FWT_WartosciNiematerialne">#REF!</definedName>
    <definedName name="FWT_wiekowanie_AF4">#REF!</definedName>
    <definedName name="FWT_WiekowanieAFNaleznosciNieprzet" localSheetId="3">#REF!</definedName>
    <definedName name="FWT_WiekowanieAFNaleznosciNieprzet" localSheetId="4">#REF!</definedName>
    <definedName name="FWT_WiekowanieAFNaleznosciNieprzet" localSheetId="2">#REF!</definedName>
    <definedName name="FWT_WiekowanieAFNaleznosciNieprzet">#REF!</definedName>
    <definedName name="FWT_WiekowanieAFNaleznosciPrzet" localSheetId="3">#REF!</definedName>
    <definedName name="FWT_WiekowanieAFNaleznosciPrzet" localSheetId="4">#REF!</definedName>
    <definedName name="FWT_WiekowanieAFNaleznosciPrzet" localSheetId="2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3">#REF!</definedName>
    <definedName name="FWT_Wplyw_przejscia_A" localSheetId="4">#REF!</definedName>
    <definedName name="FWT_Wplyw_przejscia_A" localSheetId="2">#REF!</definedName>
    <definedName name="FWT_Wplyw_przejscia_A">#REF!</definedName>
    <definedName name="FWT_wplyw_przejscia_B" localSheetId="3">#REF!</definedName>
    <definedName name="FWT_wplyw_przejscia_B" localSheetId="4">#REF!</definedName>
    <definedName name="FWT_wplyw_przejscia_B" localSheetId="2">#REF!</definedName>
    <definedName name="FWT_wplyw_przejscia_B">#REF!</definedName>
    <definedName name="FWT_Wplyw_przejscia_C">#REF!</definedName>
    <definedName name="FWT_wpływ_przejścia" localSheetId="3">#REF!</definedName>
    <definedName name="FWT_wpływ_przejścia" localSheetId="4">#REF!</definedName>
    <definedName name="FWT_wpływ_przejścia" localSheetId="2">#REF!</definedName>
    <definedName name="FWT_wpływ_przejścia">#REF!</definedName>
    <definedName name="FWT_WskaznikZadluzenia">#REF!</definedName>
    <definedName name="FWT_Zapasy" localSheetId="3">#REF!</definedName>
    <definedName name="FWT_Zapasy" localSheetId="4">#REF!</definedName>
    <definedName name="FWT_Zapasy" localSheetId="2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3">#REF!</definedName>
    <definedName name="FWT_Zobow_handl_iPozost" localSheetId="4">#REF!</definedName>
    <definedName name="FWT_Zobow_handl_iPozost" localSheetId="2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3">#REF!</definedName>
    <definedName name="gaf" localSheetId="4">#REF!</definedName>
    <definedName name="gaf" localSheetId="2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3">#REF!</definedName>
    <definedName name="ggg" localSheetId="4">#REF!</definedName>
    <definedName name="ggg" localSheetId="2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3">#REF!</definedName>
    <definedName name="hhh" localSheetId="4">#REF!</definedName>
    <definedName name="hhh" localSheetId="2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3">#REF!</definedName>
    <definedName name="I" localSheetId="4">#REF!</definedName>
    <definedName name="I" localSheetId="2">#REF!</definedName>
    <definedName name="I">#REF!</definedName>
    <definedName name="IASkorekty">#REF!</definedName>
    <definedName name="iclist">'[5]IC entities'!$C$3:$C$203</definedName>
    <definedName name="II" localSheetId="3">#REF!</definedName>
    <definedName name="II" localSheetId="4">#REF!</definedName>
    <definedName name="II" localSheetId="2">#REF!</definedName>
    <definedName name="II">#REF!</definedName>
    <definedName name="III" localSheetId="3">#REF!</definedName>
    <definedName name="III" localSheetId="4">#REF!</definedName>
    <definedName name="III" localSheetId="2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3">#REF!</definedName>
    <definedName name="IV" localSheetId="4">#REF!</definedName>
    <definedName name="IV" localSheetId="2">#REF!</definedName>
    <definedName name="IV">#REF!</definedName>
    <definedName name="IX" localSheetId="3">#REF!</definedName>
    <definedName name="IX" localSheetId="4">#REF!</definedName>
    <definedName name="IX" localSheetId="2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3">#REF!</definedName>
    <definedName name="jjj" localSheetId="4">#REF!</definedName>
    <definedName name="jjj" localSheetId="2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3">#REF!</definedName>
    <definedName name="kkk" localSheetId="4">#REF!</definedName>
    <definedName name="kkk" localSheetId="2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3">#REF!</definedName>
    <definedName name="lll" localSheetId="4">#REF!</definedName>
    <definedName name="lll" localSheetId="2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3">#REF!</definedName>
    <definedName name="mmm" localSheetId="4">#REF!</definedName>
    <definedName name="mmm" localSheetId="2">#REF!</definedName>
    <definedName name="mmm">#REF!</definedName>
    <definedName name="MMMM" localSheetId="3">#REF!</definedName>
    <definedName name="MMMM" localSheetId="4">#REF!</definedName>
    <definedName name="MMMM" localSheetId="2">#REF!</definedName>
    <definedName name="MMMM">#REF!</definedName>
    <definedName name="mmmmm" localSheetId="3">#REF!</definedName>
    <definedName name="mmmmm" localSheetId="4">#REF!</definedName>
    <definedName name="mmmmm" localSheetId="2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3">#REF!</definedName>
    <definedName name="mmmmmmm" localSheetId="4">#REF!</definedName>
    <definedName name="mmmmmmm" localSheetId="2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3">#REF!</definedName>
    <definedName name="nnn" localSheetId="4">#REF!</definedName>
    <definedName name="nnn" localSheetId="2">#REF!</definedName>
    <definedName name="nnn">#REF!</definedName>
    <definedName name="NO" hidden="1">{#N/A,#N/A,FALSE,"MALİTABLOLAR"}</definedName>
    <definedName name="Nota_1_2a" localSheetId="3">#REF!</definedName>
    <definedName name="Nota_1_2a" localSheetId="4">#REF!</definedName>
    <definedName name="Nota_1_2a" localSheetId="2">#REF!</definedName>
    <definedName name="Nota_1_2a">#REF!</definedName>
    <definedName name="Nota_12_13" localSheetId="3">#REF!</definedName>
    <definedName name="Nota_12_13" localSheetId="4">#REF!</definedName>
    <definedName name="Nota_12_13" localSheetId="2">#REF!</definedName>
    <definedName name="Nota_12_13">#REF!</definedName>
    <definedName name="Nota_14_16A" localSheetId="3">#REF!</definedName>
    <definedName name="Nota_14_16A" localSheetId="4">#REF!</definedName>
    <definedName name="Nota_14_16A" localSheetId="2">#REF!</definedName>
    <definedName name="Nota_14_16A">#REF!</definedName>
    <definedName name="Nota_16b_18" localSheetId="3">#REF!</definedName>
    <definedName name="Nota_16b_18" localSheetId="4">#REF!</definedName>
    <definedName name="Nota_16b_18" localSheetId="2">#REF!</definedName>
    <definedName name="Nota_16b_18">#REF!</definedName>
    <definedName name="Nota_19" localSheetId="3">#REF!</definedName>
    <definedName name="Nota_19" localSheetId="4">#REF!</definedName>
    <definedName name="Nota_19" localSheetId="2">#REF!</definedName>
    <definedName name="Nota_19">#REF!</definedName>
    <definedName name="Nota_20" localSheetId="3">#REF!</definedName>
    <definedName name="Nota_20" localSheetId="4">#REF!</definedName>
    <definedName name="Nota_20" localSheetId="2">#REF!</definedName>
    <definedName name="Nota_20">#REF!</definedName>
    <definedName name="Nota_20a" localSheetId="3">#REF!</definedName>
    <definedName name="Nota_20a" localSheetId="4">#REF!</definedName>
    <definedName name="Nota_20a" localSheetId="2">#REF!</definedName>
    <definedName name="Nota_20a">#REF!</definedName>
    <definedName name="Nota_20b_21" localSheetId="3">#REF!</definedName>
    <definedName name="Nota_20b_21" localSheetId="4">#REF!</definedName>
    <definedName name="Nota_20b_21" localSheetId="2">#REF!</definedName>
    <definedName name="Nota_20b_21">#REF!</definedName>
    <definedName name="Nota_22_23" localSheetId="3">#REF!</definedName>
    <definedName name="Nota_22_23" localSheetId="4">#REF!</definedName>
    <definedName name="Nota_22_23" localSheetId="2">#REF!</definedName>
    <definedName name="Nota_22_23">#REF!</definedName>
    <definedName name="Nota_24_27" localSheetId="3">#REF!</definedName>
    <definedName name="Nota_24_27" localSheetId="4">#REF!</definedName>
    <definedName name="Nota_24_27" localSheetId="2">#REF!</definedName>
    <definedName name="Nota_24_27">#REF!</definedName>
    <definedName name="Nota_28_30" localSheetId="3">#REF!</definedName>
    <definedName name="Nota_28_30" localSheetId="4">#REF!</definedName>
    <definedName name="Nota_28_30" localSheetId="2">#REF!</definedName>
    <definedName name="Nota_28_30">#REF!</definedName>
    <definedName name="Nota_2b_3a" localSheetId="3">#REF!</definedName>
    <definedName name="Nota_2b_3a" localSheetId="4">#REF!</definedName>
    <definedName name="Nota_2b_3a" localSheetId="2">#REF!</definedName>
    <definedName name="Nota_2b_3a">#REF!</definedName>
    <definedName name="Nota_31_32" localSheetId="3">#REF!</definedName>
    <definedName name="Nota_31_32" localSheetId="4">#REF!</definedName>
    <definedName name="Nota_31_32" localSheetId="2">#REF!</definedName>
    <definedName name="Nota_31_32">#REF!</definedName>
    <definedName name="Nota_3b" localSheetId="3">#REF!</definedName>
    <definedName name="Nota_3b" localSheetId="4">#REF!</definedName>
    <definedName name="Nota_3b" localSheetId="2">#REF!</definedName>
    <definedName name="Nota_3b">#REF!</definedName>
    <definedName name="Nota_4a" localSheetId="3">#REF!</definedName>
    <definedName name="Nota_4a" localSheetId="4">#REF!</definedName>
    <definedName name="Nota_4a" localSheetId="2">#REF!</definedName>
    <definedName name="Nota_4a">#REF!</definedName>
    <definedName name="Nota_4b" localSheetId="3">#REF!</definedName>
    <definedName name="Nota_4b" localSheetId="4">#REF!</definedName>
    <definedName name="Nota_4b" localSheetId="2">#REF!</definedName>
    <definedName name="Nota_4b">#REF!</definedName>
    <definedName name="Nota_4c" localSheetId="3">#REF!</definedName>
    <definedName name="Nota_4c" localSheetId="4">#REF!</definedName>
    <definedName name="Nota_4c" localSheetId="2">#REF!</definedName>
    <definedName name="Nota_4c">#REF!</definedName>
    <definedName name="Nota_5_7a" localSheetId="3">#REF!</definedName>
    <definedName name="Nota_5_7a" localSheetId="4">#REF!</definedName>
    <definedName name="Nota_5_7a" localSheetId="2">#REF!</definedName>
    <definedName name="Nota_5_7a">#REF!</definedName>
    <definedName name="Nota_6b" localSheetId="3">#REF!</definedName>
    <definedName name="Nota_6b" localSheetId="4">#REF!</definedName>
    <definedName name="Nota_6b" localSheetId="2">#REF!</definedName>
    <definedName name="Nota_6b">#REF!</definedName>
    <definedName name="Nota_8a" localSheetId="3">#REF!</definedName>
    <definedName name="Nota_8a" localSheetId="4">#REF!</definedName>
    <definedName name="Nota_8a" localSheetId="2">#REF!</definedName>
    <definedName name="Nota_8a">#REF!</definedName>
    <definedName name="Nota_8b" localSheetId="3">#REF!</definedName>
    <definedName name="Nota_8b" localSheetId="4">#REF!</definedName>
    <definedName name="Nota_8b" localSheetId="2">#REF!</definedName>
    <definedName name="Nota_8b">#REF!</definedName>
    <definedName name="Nota_9_11" localSheetId="3">#REF!</definedName>
    <definedName name="Nota_9_11" localSheetId="4">#REF!</definedName>
    <definedName name="Nota_9_11" localSheetId="2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3">'BS'!$B$8:$C$56</definedName>
    <definedName name="_xlnm.Print_Area" localSheetId="4">'CF'!$B$2:$N$63</definedName>
    <definedName name="_xlnm.Print_Area" localSheetId="0">'EBITDA'!$A$1:$AC$32</definedName>
    <definedName name="_xlnm.Print_Area" localSheetId="2">'P&amp;L'!$B$1:$C$51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3">#REF!</definedName>
    <definedName name="ooo" localSheetId="4">#REF!</definedName>
    <definedName name="ooo" localSheetId="2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3">#REF!</definedName>
    <definedName name="ppp" localSheetId="4">#REF!</definedName>
    <definedName name="ppp" localSheetId="2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3">#REF!</definedName>
    <definedName name="qqq" localSheetId="4">#REF!</definedName>
    <definedName name="qqq" localSheetId="2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3">#REF!</definedName>
    <definedName name="Rach.przepl.1" localSheetId="4">#REF!</definedName>
    <definedName name="Rach.przepl.1" localSheetId="2">#REF!</definedName>
    <definedName name="Rach.przepl.1">#REF!</definedName>
    <definedName name="Rach.przepl.2" localSheetId="3">#REF!</definedName>
    <definedName name="Rach.przepl.2" localSheetId="4">#REF!</definedName>
    <definedName name="Rach.przepl.2" localSheetId="2">#REF!</definedName>
    <definedName name="Rach.przepl.2">#REF!</definedName>
    <definedName name="Rach.zysk.i_strat" localSheetId="3">#REF!</definedName>
    <definedName name="Rach.zysk.i_strat" localSheetId="4">#REF!</definedName>
    <definedName name="Rach.zysk.i_strat" localSheetId="2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3">#REF!</definedName>
    <definedName name="rrr" localSheetId="4">#REF!</definedName>
    <definedName name="rrr" localSheetId="2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3">#REF!</definedName>
    <definedName name="sss" localSheetId="4">#REF!</definedName>
    <definedName name="sss" localSheetId="2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3">#REF!</definedName>
    <definedName name="stała2" localSheetId="4">#REF!</definedName>
    <definedName name="stała2" localSheetId="2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3">#REF!</definedName>
    <definedName name="Start15" localSheetId="4">#REF!</definedName>
    <definedName name="Start15" localSheetId="2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3">#REF!</definedName>
    <definedName name="Start33" localSheetId="4">#REF!</definedName>
    <definedName name="Start33" localSheetId="2">#REF!</definedName>
    <definedName name="Start33">#REF!</definedName>
    <definedName name="Start34" localSheetId="3">#REF!</definedName>
    <definedName name="Start34" localSheetId="4">#REF!</definedName>
    <definedName name="Start34" localSheetId="2">#REF!</definedName>
    <definedName name="Start34">#REF!</definedName>
    <definedName name="Start35" localSheetId="3">#REF!</definedName>
    <definedName name="Start35" localSheetId="4">#REF!</definedName>
    <definedName name="Start35" localSheetId="2">#REF!</definedName>
    <definedName name="Start35">#REF!</definedName>
    <definedName name="Start36" localSheetId="3">#REF!</definedName>
    <definedName name="Start36" localSheetId="4">#REF!</definedName>
    <definedName name="Start36" localSheetId="2">#REF!</definedName>
    <definedName name="Start36">#REF!</definedName>
    <definedName name="Start37" localSheetId="3">#REF!</definedName>
    <definedName name="Start37" localSheetId="4">#REF!</definedName>
    <definedName name="Start37" localSheetId="2">#REF!</definedName>
    <definedName name="Start37">#REF!</definedName>
    <definedName name="Start38" localSheetId="3">#REF!</definedName>
    <definedName name="Start38" localSheetId="4">#REF!</definedName>
    <definedName name="Start38" localSheetId="2">#REF!</definedName>
    <definedName name="Start38">#REF!</definedName>
    <definedName name="Start39" localSheetId="3">#REF!</definedName>
    <definedName name="Start39" localSheetId="4">#REF!</definedName>
    <definedName name="Start39" localSheetId="2">#REF!</definedName>
    <definedName name="Start39">#REF!</definedName>
    <definedName name="Start4">'[15]Kalkulacja godz'!$A$1</definedName>
    <definedName name="Start40">'[15]Uzgodnienie CIT'!$A$1</definedName>
    <definedName name="Start41" localSheetId="3">#REF!</definedName>
    <definedName name="Start41" localSheetId="4">#REF!</definedName>
    <definedName name="Start41" localSheetId="2">#REF!</definedName>
    <definedName name="Start41">#REF!</definedName>
    <definedName name="Start42" localSheetId="3">#REF!</definedName>
    <definedName name="Start42" localSheetId="4">#REF!</definedName>
    <definedName name="Start42" localSheetId="2">#REF!</definedName>
    <definedName name="Start42">#REF!</definedName>
    <definedName name="Start43" localSheetId="3">#REF!</definedName>
    <definedName name="Start43" localSheetId="4">#REF!</definedName>
    <definedName name="Start43" localSheetId="2">#REF!</definedName>
    <definedName name="Start43">#REF!</definedName>
    <definedName name="Start44" localSheetId="3">#REF!</definedName>
    <definedName name="Start44" localSheetId="4">#REF!</definedName>
    <definedName name="Start44" localSheetId="2">#REF!</definedName>
    <definedName name="Start44">#REF!</definedName>
    <definedName name="Start45" localSheetId="3">#REF!</definedName>
    <definedName name="Start45" localSheetId="4">#REF!</definedName>
    <definedName name="Start45" localSheetId="2">#REF!</definedName>
    <definedName name="Start45">#REF!</definedName>
    <definedName name="Start46" localSheetId="3">#REF!</definedName>
    <definedName name="Start46" localSheetId="4">#REF!</definedName>
    <definedName name="Start46" localSheetId="2">#REF!</definedName>
    <definedName name="Start46">#REF!</definedName>
    <definedName name="Start47" localSheetId="3">#REF!</definedName>
    <definedName name="Start47" localSheetId="4">#REF!</definedName>
    <definedName name="Start47" localSheetId="2">#REF!</definedName>
    <definedName name="Start47">#REF!</definedName>
    <definedName name="Start48" localSheetId="3">#REF!</definedName>
    <definedName name="Start48" localSheetId="4">#REF!</definedName>
    <definedName name="Start48" localSheetId="2">#REF!</definedName>
    <definedName name="Start48">#REF!</definedName>
    <definedName name="Start49" localSheetId="3">#REF!</definedName>
    <definedName name="Start49" localSheetId="4">#REF!</definedName>
    <definedName name="Start49" localSheetId="2">#REF!</definedName>
    <definedName name="Start49">#REF!</definedName>
    <definedName name="Start5">'[15]Ankieta'!$A$1</definedName>
    <definedName name="Start50" localSheetId="3">#REF!</definedName>
    <definedName name="Start50" localSheetId="4">#REF!</definedName>
    <definedName name="Start50" localSheetId="2">#REF!</definedName>
    <definedName name="Start50">#REF!</definedName>
    <definedName name="Start51" localSheetId="3">#REF!</definedName>
    <definedName name="Start51" localSheetId="4">#REF!</definedName>
    <definedName name="Start51" localSheetId="2">#REF!</definedName>
    <definedName name="Start51">#REF!</definedName>
    <definedName name="Start52" localSheetId="3">#REF!</definedName>
    <definedName name="Start52" localSheetId="4">#REF!</definedName>
    <definedName name="Start52" localSheetId="2">#REF!</definedName>
    <definedName name="Start52">#REF!</definedName>
    <definedName name="Start53" localSheetId="3">#REF!</definedName>
    <definedName name="Start53" localSheetId="4">#REF!</definedName>
    <definedName name="Start53" localSheetId="2">#REF!</definedName>
    <definedName name="Start53">#REF!</definedName>
    <definedName name="Start54" localSheetId="3">#REF!</definedName>
    <definedName name="Start54" localSheetId="4">#REF!</definedName>
    <definedName name="Start54" localSheetId="2">#REF!</definedName>
    <definedName name="Start54">#REF!</definedName>
    <definedName name="Start55" localSheetId="3">#REF!</definedName>
    <definedName name="Start55" localSheetId="4">#REF!</definedName>
    <definedName name="Start55" localSheetId="2">#REF!</definedName>
    <definedName name="Start55">#REF!</definedName>
    <definedName name="Start56" localSheetId="3">#REF!</definedName>
    <definedName name="Start56" localSheetId="4">#REF!</definedName>
    <definedName name="Start56" localSheetId="2">#REF!</definedName>
    <definedName name="Start56">#REF!</definedName>
    <definedName name="Start57" localSheetId="3">#REF!</definedName>
    <definedName name="Start57" localSheetId="4">#REF!</definedName>
    <definedName name="Start57" localSheetId="2">#REF!</definedName>
    <definedName name="Start57">#REF!</definedName>
    <definedName name="Start58" localSheetId="3">#REF!</definedName>
    <definedName name="Start58" localSheetId="4">#REF!</definedName>
    <definedName name="Start58" localSheetId="2">#REF!</definedName>
    <definedName name="Start58">#REF!</definedName>
    <definedName name="Start59" localSheetId="3">#REF!</definedName>
    <definedName name="Start59" localSheetId="4">#REF!</definedName>
    <definedName name="Start59" localSheetId="2">#REF!</definedName>
    <definedName name="Start59">#REF!</definedName>
    <definedName name="Start6">'[15]SF_eng'!$A$1</definedName>
    <definedName name="Start60" localSheetId="3">#REF!</definedName>
    <definedName name="Start60" localSheetId="4">#REF!</definedName>
    <definedName name="Start60" localSheetId="2">#REF!</definedName>
    <definedName name="Start60">#REF!</definedName>
    <definedName name="Start61" localSheetId="3">#REF!</definedName>
    <definedName name="Start61" localSheetId="4">#REF!</definedName>
    <definedName name="Start61" localSheetId="2">#REF!</definedName>
    <definedName name="Start61">#REF!</definedName>
    <definedName name="Start62" localSheetId="3">#REF!</definedName>
    <definedName name="Start62" localSheetId="4">#REF!</definedName>
    <definedName name="Start62" localSheetId="2">#REF!</definedName>
    <definedName name="Start62">#REF!</definedName>
    <definedName name="Start63" localSheetId="3">#REF!</definedName>
    <definedName name="Start63" localSheetId="4">#REF!</definedName>
    <definedName name="Start63" localSheetId="2">#REF!</definedName>
    <definedName name="Start63">#REF!</definedName>
    <definedName name="Start64" localSheetId="3">#REF!</definedName>
    <definedName name="Start64" localSheetId="4">#REF!</definedName>
    <definedName name="Start64" localSheetId="2">#REF!</definedName>
    <definedName name="Start64">#REF!</definedName>
    <definedName name="Start65" localSheetId="3">#REF!</definedName>
    <definedName name="Start65" localSheetId="4">#REF!</definedName>
    <definedName name="Start65" localSheetId="2">#REF!</definedName>
    <definedName name="Start65">#REF!</definedName>
    <definedName name="Start66" localSheetId="3">#REF!</definedName>
    <definedName name="Start66" localSheetId="4">#REF!</definedName>
    <definedName name="Start66" localSheetId="2">#REF!</definedName>
    <definedName name="Start66">#REF!</definedName>
    <definedName name="Start67" localSheetId="3">#REF!</definedName>
    <definedName name="Start67" localSheetId="4">#REF!</definedName>
    <definedName name="Start67" localSheetId="2">#REF!</definedName>
    <definedName name="Start67">#REF!</definedName>
    <definedName name="Start68" localSheetId="3">#REF!</definedName>
    <definedName name="Start68" localSheetId="4">#REF!</definedName>
    <definedName name="Start68" localSheetId="2">#REF!</definedName>
    <definedName name="Start68">#REF!</definedName>
    <definedName name="Start69" localSheetId="3">#REF!</definedName>
    <definedName name="Start69" localSheetId="4">#REF!</definedName>
    <definedName name="Start69" localSheetId="2">#REF!</definedName>
    <definedName name="Start69">#REF!</definedName>
    <definedName name="Start7">'[15]Przepływy'!$A$1</definedName>
    <definedName name="Start70" localSheetId="3">#REF!</definedName>
    <definedName name="Start70" localSheetId="4">#REF!</definedName>
    <definedName name="Start70" localSheetId="2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3">#REF!</definedName>
    <definedName name="TextRefCopy1" localSheetId="4">#REF!</definedName>
    <definedName name="TextRefCopy1" localSheetId="2">#REF!</definedName>
    <definedName name="TextRefCopy1">#REF!</definedName>
    <definedName name="TextRefCopy11" localSheetId="3">#REF!</definedName>
    <definedName name="TextRefCopy11" localSheetId="4">#REF!</definedName>
    <definedName name="TextRefCopy11" localSheetId="2">#REF!</definedName>
    <definedName name="TextRefCopy11">#REF!</definedName>
    <definedName name="TextRefCopy2" localSheetId="3">#REF!</definedName>
    <definedName name="TextRefCopy2" localSheetId="4">#REF!</definedName>
    <definedName name="TextRefCopy2" localSheetId="2">#REF!</definedName>
    <definedName name="TextRefCopy2">#REF!</definedName>
    <definedName name="TextRefCopy22" localSheetId="3">#REF!</definedName>
    <definedName name="TextRefCopy22" localSheetId="4">#REF!</definedName>
    <definedName name="TextRefCopy22" localSheetId="2">#REF!</definedName>
    <definedName name="TextRefCopy22">#REF!</definedName>
    <definedName name="TextRefCopy3" localSheetId="3">#REF!</definedName>
    <definedName name="TextRefCopy3" localSheetId="4">#REF!</definedName>
    <definedName name="TextRefCopy3" localSheetId="2">#REF!</definedName>
    <definedName name="TextRefCopy3">#REF!</definedName>
    <definedName name="TextRefCopy33" localSheetId="3">#REF!</definedName>
    <definedName name="TextRefCopy33" localSheetId="4">#REF!</definedName>
    <definedName name="TextRefCopy33" localSheetId="2">#REF!</definedName>
    <definedName name="TextRefCopy33">#REF!</definedName>
    <definedName name="TextRefCopy4" localSheetId="3">#REF!</definedName>
    <definedName name="TextRefCopy4" localSheetId="4">#REF!</definedName>
    <definedName name="TextRefCopy4" localSheetId="2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3">#REF!</definedName>
    <definedName name="ttt" localSheetId="4">#REF!</definedName>
    <definedName name="ttt" localSheetId="2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3">#REF!</definedName>
    <definedName name="uuu" localSheetId="4">#REF!</definedName>
    <definedName name="uuu" localSheetId="2">#REF!</definedName>
    <definedName name="uuu">#REF!</definedName>
    <definedName name="UY" hidden="1">#REF!</definedName>
    <definedName name="V" localSheetId="3">#REF!</definedName>
    <definedName name="V" localSheetId="4">#REF!</definedName>
    <definedName name="V" localSheetId="2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3">#REF!</definedName>
    <definedName name="VI" localSheetId="4">#REF!</definedName>
    <definedName name="VI" localSheetId="2">#REF!</definedName>
    <definedName name="VI">#REF!</definedName>
    <definedName name="VII" localSheetId="3">#REF!</definedName>
    <definedName name="VII" localSheetId="4">#REF!</definedName>
    <definedName name="VII" localSheetId="2">#REF!</definedName>
    <definedName name="VII">#REF!</definedName>
    <definedName name="VIII" localSheetId="3">#REF!</definedName>
    <definedName name="VIII" localSheetId="4">#REF!</definedName>
    <definedName name="VIII" localSheetId="2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3">#REF!</definedName>
    <definedName name="vvvv" localSheetId="4">#REF!</definedName>
    <definedName name="vvvv" localSheetId="2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3">#REF!</definedName>
    <definedName name="www" localSheetId="4">#REF!</definedName>
    <definedName name="www" localSheetId="2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3">#REF!</definedName>
    <definedName name="X" localSheetId="4">#REF!</definedName>
    <definedName name="X" localSheetId="2">#REF!</definedName>
    <definedName name="X">#REF!</definedName>
    <definedName name="xx" hidden="1">#REF!</definedName>
    <definedName name="xxx" localSheetId="3">#REF!</definedName>
    <definedName name="xxx" localSheetId="4">#REF!</definedName>
    <definedName name="xxx" localSheetId="2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3">#REF!</definedName>
    <definedName name="ZYWIEC_1" localSheetId="4">#REF!</definedName>
    <definedName name="ZYWIEC_1" localSheetId="2">#REF!</definedName>
    <definedName name="ZYWIEC_1">#REF!</definedName>
    <definedName name="ZYWIEC_10" localSheetId="3">#REF!</definedName>
    <definedName name="ZYWIEC_10" localSheetId="4">#REF!</definedName>
    <definedName name="ZYWIEC_10" localSheetId="2">#REF!</definedName>
    <definedName name="ZYWIEC_10">#REF!</definedName>
    <definedName name="ZYWIEC_2" localSheetId="3">#REF!</definedName>
    <definedName name="ZYWIEC_2" localSheetId="4">#REF!</definedName>
    <definedName name="ZYWIEC_2" localSheetId="2">#REF!</definedName>
    <definedName name="ZYWIEC_2">#REF!</definedName>
    <definedName name="ZYWIEC_3" localSheetId="3">#REF!</definedName>
    <definedName name="ZYWIEC_3" localSheetId="4">#REF!</definedName>
    <definedName name="ZYWIEC_3" localSheetId="2">#REF!</definedName>
    <definedName name="ZYWIEC_3">#REF!</definedName>
    <definedName name="ZYWIEC_4" localSheetId="3">#REF!</definedName>
    <definedName name="ZYWIEC_4" localSheetId="4">#REF!</definedName>
    <definedName name="ZYWIEC_4" localSheetId="2">#REF!</definedName>
    <definedName name="ZYWIEC_4">#REF!</definedName>
    <definedName name="ZYWIEC_5" localSheetId="3">#REF!</definedName>
    <definedName name="ZYWIEC_5" localSheetId="4">#REF!</definedName>
    <definedName name="ZYWIEC_5" localSheetId="2">#REF!</definedName>
    <definedName name="ZYWIEC_5">#REF!</definedName>
    <definedName name="ZYWIEC_6" localSheetId="3">#REF!</definedName>
    <definedName name="ZYWIEC_6" localSheetId="4">#REF!</definedName>
    <definedName name="ZYWIEC_6" localSheetId="2">#REF!</definedName>
    <definedName name="ZYWIEC_6">#REF!</definedName>
    <definedName name="ZYWIEC_7" localSheetId="3">#REF!</definedName>
    <definedName name="ZYWIEC_7" localSheetId="4">#REF!</definedName>
    <definedName name="ZYWIEC_7" localSheetId="2">#REF!</definedName>
    <definedName name="ZYWIEC_7">#REF!</definedName>
    <definedName name="ZYWIEC_8" localSheetId="3">#REF!</definedName>
    <definedName name="ZYWIEC_8" localSheetId="4">#REF!</definedName>
    <definedName name="ZYWIEC_8" localSheetId="2">#REF!</definedName>
    <definedName name="ZYWIEC_8">#REF!</definedName>
    <definedName name="ZYWIEC_9" localSheetId="3">#REF!</definedName>
    <definedName name="ZYWIEC_9" localSheetId="4">#REF!</definedName>
    <definedName name="ZYWIEC_9" localSheetId="2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<sst xmlns="http://schemas.openxmlformats.org/spreadsheetml/2006/main" count="691" uniqueCount="299">
  <si>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</si>
  <si>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</si>
  <si>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</si>
  <si>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</si>
  <si>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</si>
  <si>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</si>
  <si>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</si>
  <si>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</si>
  <si>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</si>
  <si>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</si>
  <si>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</si>
  <si>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</si>
  <si>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</si>
  <si>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</si>
  <si>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</si>
  <si>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</si>
  <si>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</si>
  <si>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</si>
  <si>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</si>
  <si>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</si>
  <si>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</si>
  <si>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</si>
  <si>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</si>
  <si>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</si>
  <si>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</si>
  <si>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</si>
  <si>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</si>
  <si>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</si>
  <si>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</si>
  <si>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</si>
  <si>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</si>
  <si>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</si>
  <si>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</si>
  <si>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</si>
  <si>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</si>
  <si>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</si>
  <si>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</si>
  <si>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</si>
  <si>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</si>
  <si>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</si>
  <si>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</si>
  <si>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</si>
  <si>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</si>
  <si>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</si>
  <si>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</si>
  <si>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</si>
  <si>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</si>
  <si>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</si>
  <si>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</si>
  <si>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</si>
  <si>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</si>
  <si>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</si>
  <si>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</si>
  <si>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</si>
  <si>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</si>
  <si>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</si>
  <si>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</si>
  <si>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</si>
  <si>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</si>
  <si>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</si>
  <si>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</si>
  <si>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</si>
  <si>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</si>
  <si>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</si>
  <si>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</si>
  <si>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</si>
  <si>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</si>
  <si>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</si>
  <si>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</si>
  <si>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</si>
  <si>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</si>
  <si>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</si>
  <si>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</si>
  <si>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</si>
  <si>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</si>
  <si>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</si>
  <si>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</si>
  <si>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</si>
  <si>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</si>
  <si>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</si>
  <si>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</si>
  <si>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</si>
  <si>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</si>
  <si>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</si>
  <si>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</si>
  <si>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</si>
  <si>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</si>
  <si>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</si>
  <si>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</si>
  <si>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</si>
  <si>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</si>
  <si>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</si>
  <si>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</si>
  <si>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</si>
  <si>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</si>
  <si>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</si>
  <si>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</si>
  <si>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</si>
  <si>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</si>
  <si>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</si>
  <si>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</si>
  <si>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</si>
  <si>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</si>
  <si>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</si>
  <si>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</si>
  <si>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</si>
  <si>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</si>
  <si>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</si>
  <si>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</si>
  <si>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</si>
  <si>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</si>
  <si>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</si>
  <si>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</si>
  <si>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</si>
  <si>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</si>
  <si>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</si>
  <si>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</si>
  <si>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</si>
  <si>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</si>
  <si>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</si>
  <si>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</si>
  <si>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</si>
  <si>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</si>
  <si>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</si>
  <si>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</si>
  <si>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</si>
  <si>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</si>
  <si>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</si>
  <si>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</si>
  <si>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</si>
  <si>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</si>
  <si>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</si>
  <si>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</si>
  <si>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</si>
  <si>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</si>
  <si>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</si>
  <si>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</si>
  <si>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</si>
  <si>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</si>
  <si>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</si>
  <si>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</si>
  <si>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</si>
  <si>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</si>
  <si>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</si>
  <si>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</si>
  <si>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</si>
  <si>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</si>
  <si>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</si>
  <si>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</si>
  <si>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</si>
  <si>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</si>
  <si>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</si>
  <si>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</si>
  <si>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</si>
  <si>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</si>
  <si>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</si>
  <si>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</si>
  <si>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</si>
  <si>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</si>
  <si>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</si>
  <si>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</si>
  <si>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</si>
  <si>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</si>
  <si>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</si>
  <si>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</si>
  <si>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</si>
  <si>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</si>
  <si>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</si>
  <si>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</si>
  <si>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</si>
  <si>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</si>
  <si>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</si>
  <si>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</si>
  <si>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</si>
  <si>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</si>
  <si>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</si>
  <si>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</si>
  <si>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</si>
  <si>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</si>
  <si>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</si>
  <si>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</si>
  <si>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</si>
  <si>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</si>
  <si>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</si>
  <si>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</si>
  <si>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</si>
  <si>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</si>
  <si>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</si>
  <si>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</si>
  <si>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</si>
  <si>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</si>
  <si>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</si>
  <si>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</si>
  <si>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</si>
  <si>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</si>
  <si>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</si>
  <si>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</si>
  <si>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</si>
  <si>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</si>
  <si>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</si>
  <si>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</si>
  <si>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</si>
  <si>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</si>
  <si>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</si>
  <si>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</si>
  <si>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</si>
  <si>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</si>
  <si>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</si>
  <si>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</si>
  <si>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</si>
  <si>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</si>
  <si>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</si>
  <si>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</si>
  <si>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</si>
  <si>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</si>
  <si>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</si>
  <si>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</si>
  <si>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</si>
  <si>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</si>
  <si>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</si>
  <si>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</si>
  <si>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</si>
  <si>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</si>
  <si>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</si>
  <si>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</si>
  <si>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</si>
  <si>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</si>
  <si>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</si>
  <si>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</si>
  <si>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</si>
  <si>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</si>
  <si>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</si>
  <si>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</si>
  <si>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</si>
  <si>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</si>
  <si>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</si>
  <si>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</si>
  <si>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</si>
  <si>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</si>
  <si>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</si>
  <si>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</si>
  <si>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</si>
  <si>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</si>
  <si>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</si>
  <si>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</si>
  <si>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</si>
  <si>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</si>
  <si>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</si>
  <si>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</si>
  <si>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</si>
  <si>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</si>
  <si>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</si>
  <si>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</si>
  <si>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</si>
  <si>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</si>
  <si>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</si>
  <si>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</si>
  <si>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</si>
  <si>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</si>
  <si>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</si>
  <si>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</si>
  <si>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</si>
  <si>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</si>
  <si>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</si>
  <si>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</si>
  <si>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</si>
  <si>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</si>
  <si>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</si>
  <si>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</si>
  <si>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</si>
  <si>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</si>
  <si>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</si>
  <si>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</si>
  <si>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</si>
  <si>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Cost of advertisements sold</t>
  </si>
  <si>
    <t>Koszt sprzedanych ogłoszeń</t>
  </si>
  <si>
    <t>Rozliczenie pochodnych instrumentów finansowych</t>
  </si>
  <si>
    <t>Settlement of derivative financial instruments</t>
  </si>
  <si>
    <t>Settlement and measurement of derivative financial instruments</t>
  </si>
  <si>
    <t>2023</t>
  </si>
  <si>
    <t>Rozliczenie i wycena pochodnych instrumentów finansowych</t>
  </si>
  <si>
    <t>Odpis aktualizujący wartość należności z tytułu dywidendy</t>
  </si>
  <si>
    <t>Impairment of dividend receivables</t>
  </si>
  <si>
    <t>Restated</t>
  </si>
  <si>
    <t>Przekształcone</t>
  </si>
  <si>
    <t xml:space="preserve">Aktualizacja wartości inwestycji wycenianych w wartości godziwej przez wynik finansowy </t>
  </si>
  <si>
    <t>Remeasurement of investments measured at fair value through profit or loss</t>
  </si>
  <si>
    <t>Polska</t>
  </si>
  <si>
    <t>Poland</t>
  </si>
  <si>
    <t>Ukraina</t>
  </si>
  <si>
    <t>Ukraine</t>
  </si>
  <si>
    <t>Niemcy</t>
  </si>
  <si>
    <t>Germany</t>
  </si>
  <si>
    <t>3 M</t>
  </si>
  <si>
    <t>2024</t>
  </si>
  <si>
    <t>Przychody z umów z klientami netto</t>
  </si>
  <si>
    <t xml:space="preserve">Ukraina </t>
  </si>
  <si>
    <t>Net revenue from contracts with customers</t>
  </si>
  <si>
    <t>Wydatki na spłatę kredytów i pożyczek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</si>
</sst>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\(#,##0\);\-"/>
    <numFmt numFmtId="173" formatCode="_(* #,##0.00_);_(* \(#,##0.00\);_(* &quot;-&quot;?_);_(@_)"/>
    <numFmt numFmtId="174" formatCode="_-* #,##0\ _z_ł_-;\-* #,##0\ _z_ł_-;_-* &quot;-&quot;\ _z_ł_-;_-@_-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 * #,##0.00_)\ _z_ł_ ;_ * \(#,##0.00\)\ _z_ł_ ;_ * &quot;-&quot;??_)\ _z_ł_ ;_ @_ "/>
    <numFmt numFmtId="181" formatCode="#,##0.000"/>
    <numFmt numFmtId="182" formatCode="#,##0.0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74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72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72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72" fontId="6" fillId="0" borderId="0" xfId="0" applyNumberFormat="1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72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horizontal="right"/>
    </xf>
    <xf numFmtId="172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72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172" fontId="61" fillId="33" borderId="16" xfId="0" applyNumberFormat="1" applyFont="1" applyFill="1" applyBorder="1" applyAlignment="1">
      <alignment horizontal="right" wrapText="1"/>
    </xf>
    <xf numFmtId="172" fontId="62" fillId="33" borderId="11" xfId="0" applyNumberFormat="1" applyFont="1" applyFill="1" applyBorder="1" applyAlignment="1">
      <alignment horizontal="right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172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72" fontId="61" fillId="0" borderId="0" xfId="0" applyNumberFormat="1" applyFont="1" applyAlignment="1" applyProtection="1">
      <alignment vertical="center" wrapText="1"/>
      <protection locked="0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72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0" fontId="56" fillId="0" borderId="0" xfId="54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 wrapText="1"/>
      <protection/>
    </xf>
    <xf numFmtId="49" fontId="60" fillId="34" borderId="0" xfId="0" applyNumberFormat="1" applyFont="1" applyFill="1" applyAlignment="1">
      <alignment horizontal="right" vertical="center" wrapText="1"/>
    </xf>
    <xf numFmtId="49" fontId="60" fillId="0" borderId="0" xfId="0" applyNumberFormat="1" applyFont="1" applyAlignment="1">
      <alignment horizontal="right" vertical="center" wrapText="1"/>
    </xf>
    <xf numFmtId="172" fontId="53" fillId="0" borderId="0" xfId="0" applyNumberFormat="1" applyFont="1" applyAlignment="1" applyProtection="1">
      <alignment vertical="center" wrapText="1"/>
      <protection locked="0"/>
    </xf>
    <xf numFmtId="172" fontId="53" fillId="0" borderId="0" xfId="0" applyNumberFormat="1" applyFont="1" applyAlignment="1" applyProtection="1">
      <alignment horizontal="right" vertical="center" wrapText="1"/>
      <protection locked="0"/>
    </xf>
    <xf numFmtId="9" fontId="58" fillId="0" borderId="0" xfId="57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2" fontId="54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/>
    </xf>
    <xf numFmtId="172" fontId="61" fillId="0" borderId="13" xfId="0" applyNumberFormat="1" applyFont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/>
    </xf>
    <xf numFmtId="9" fontId="58" fillId="0" borderId="0" xfId="57" applyNumberFormat="1" applyFont="1" applyAlignment="1">
      <alignment horizontal="right" vertical="center" wrapText="1"/>
    </xf>
    <xf numFmtId="174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174" fontId="57" fillId="0" borderId="0" xfId="0" applyNumberFormat="1" applyFont="1" applyAlignment="1">
      <alignment horizontal="right" vertical="center" wrapText="1"/>
    </xf>
    <xf numFmtId="174" fontId="7" fillId="0" borderId="0" xfId="0" applyNumberFormat="1" applyFont="1" applyAlignment="1">
      <alignment horizontal="right" vertical="center" wrapText="1"/>
    </xf>
    <xf numFmtId="9" fontId="58" fillId="0" borderId="0" xfId="57" applyNumberFormat="1" applyFont="1" applyFill="1" applyAlignment="1">
      <alignment horizontal="right" vertical="center" wrapText="1"/>
    </xf>
    <xf numFmtId="172" fontId="54" fillId="0" borderId="0" xfId="0" applyNumberFormat="1" applyFont="1" applyAlignment="1">
      <alignment/>
    </xf>
    <xf numFmtId="0" fontId="6" fillId="0" borderId="0" xfId="0" applyFont="1" applyFill="1" applyAlignment="1">
      <alignment horizontal="right" vertical="center" wrapText="1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-01\espi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showGridLines="0" zoomScale="90" zoomScaleNormal="90" zoomScalePageLayoutView="0" workbookViewId="0" topLeftCell="A1">
      <pane xSplit="3" ySplit="7" topLeftCell="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22" sqref="AF22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0" bestFit="1" customWidth="1"/>
    <col min="5" max="5" width="1.57421875" style="110" customWidth="1"/>
    <col min="6" max="10" width="10.7109375" style="110" customWidth="1"/>
    <col min="11" max="11" width="1.57421875" style="110" customWidth="1"/>
    <col min="12" max="13" width="8.7109375" style="110" customWidth="1"/>
    <col min="14" max="14" width="1.57421875" style="110" customWidth="1"/>
    <col min="15" max="15" width="11.140625" style="2" customWidth="1"/>
    <col min="16" max="16" width="10.00390625" style="2" customWidth="1"/>
    <col min="17" max="17" width="9.57421875" style="2" customWidth="1"/>
    <col min="18" max="18" width="9.8515625" style="110" customWidth="1"/>
    <col min="19" max="21" width="9.57421875" style="110" customWidth="1"/>
    <col min="22" max="22" width="1.57421875" style="110" customWidth="1"/>
    <col min="23" max="23" width="8.7109375" style="110" customWidth="1"/>
    <col min="24" max="24" width="1.57421875" style="110" customWidth="1"/>
    <col min="25" max="26" width="8.8515625" style="110" customWidth="1"/>
    <col min="27" max="30" width="8.8515625" style="2" customWidth="1"/>
    <col min="31" max="31" width="1.8515625" style="2" customWidth="1"/>
    <col min="32" max="32" width="8.8515625" style="110" customWidth="1"/>
    <col min="33" max="16384" width="8.8515625" style="2" customWidth="1"/>
  </cols>
  <sheetData>
    <row r="1" spans="3:15" ht="20.25" customHeight="1">
      <c r="C1" s="3"/>
      <c r="D1" s="3"/>
      <c r="F1" s="3"/>
      <c r="G1" s="3"/>
      <c r="H1" s="3"/>
      <c r="I1" s="3"/>
      <c r="J1" s="3"/>
      <c r="O1" s="146"/>
    </row>
    <row r="2" spans="6:15" ht="24" customHeight="1">
      <c r="F2" s="154"/>
      <c r="G2" s="154"/>
      <c r="H2" s="154"/>
      <c r="I2" s="154"/>
      <c r="J2" s="154"/>
      <c r="O2" s="154"/>
    </row>
    <row r="3" spans="6:32" ht="24" customHeight="1">
      <c r="F3" s="155"/>
      <c r="G3" s="155"/>
      <c r="H3" s="155"/>
      <c r="I3" s="155"/>
      <c r="J3" s="155"/>
      <c r="O3" s="155"/>
      <c r="Y3" s="14"/>
      <c r="Z3" s="14"/>
      <c r="AF3" s="14"/>
    </row>
    <row r="4" spans="2:32" ht="18" customHeight="1">
      <c r="B4" s="1" t="s">
        <v>206</v>
      </c>
      <c r="C4" s="1" t="s">
        <v>207</v>
      </c>
      <c r="D4" s="152" t="str">
        <f>+'P&amp;L'!D5</f>
        <v>Audited</v>
      </c>
      <c r="F4" s="152" t="s">
        <v>200</v>
      </c>
      <c r="G4" s="152" t="s">
        <v>200</v>
      </c>
      <c r="H4" s="152" t="s">
        <v>200</v>
      </c>
      <c r="I4" s="152" t="s">
        <v>200</v>
      </c>
      <c r="J4" s="152" t="s">
        <v>200</v>
      </c>
      <c r="L4" s="152" t="str">
        <f>+'P&amp;L'!L5</f>
        <v>Audited</v>
      </c>
      <c r="M4" s="152" t="str">
        <f>+'P&amp;L'!M5</f>
        <v>Restated</v>
      </c>
      <c r="O4" s="152" t="s">
        <v>200</v>
      </c>
      <c r="P4" s="152" t="s">
        <v>200</v>
      </c>
      <c r="Q4" s="152" t="s">
        <v>200</v>
      </c>
      <c r="R4" s="152" t="s">
        <v>200</v>
      </c>
      <c r="S4" s="152" t="s">
        <v>200</v>
      </c>
      <c r="T4" s="152" t="str">
        <f>+'P&amp;L'!T5</f>
        <v>Restated</v>
      </c>
      <c r="U4" s="152" t="str">
        <f>+'P&amp;L'!U5</f>
        <v>Restated</v>
      </c>
      <c r="W4" s="152" t="str">
        <f>+'P&amp;L'!W5</f>
        <v>Audited</v>
      </c>
      <c r="Y4" s="152" t="s">
        <v>200</v>
      </c>
      <c r="Z4" s="152" t="s">
        <v>283</v>
      </c>
      <c r="AA4" s="152" t="s">
        <v>200</v>
      </c>
      <c r="AB4" s="152" t="s">
        <v>200</v>
      </c>
      <c r="AC4" s="152" t="s">
        <v>200</v>
      </c>
      <c r="AD4" s="152" t="s">
        <v>200</v>
      </c>
      <c r="AF4" s="152" t="s">
        <v>200</v>
      </c>
    </row>
    <row r="5" spans="2:32" ht="18" customHeight="1">
      <c r="B5" s="4" t="s">
        <v>208</v>
      </c>
      <c r="C5" s="4" t="s">
        <v>200</v>
      </c>
      <c r="D5" s="152" t="str">
        <f>+'P&amp;L'!D6</f>
        <v>Badane</v>
      </c>
      <c r="F5" s="152" t="s">
        <v>208</v>
      </c>
      <c r="G5" s="152" t="s">
        <v>208</v>
      </c>
      <c r="H5" s="152" t="s">
        <v>208</v>
      </c>
      <c r="I5" s="152" t="s">
        <v>208</v>
      </c>
      <c r="J5" s="152" t="s">
        <v>208</v>
      </c>
      <c r="L5" s="152" t="str">
        <f>+'P&amp;L'!L6</f>
        <v>Badane</v>
      </c>
      <c r="M5" s="152" t="str">
        <f>+'P&amp;L'!M6</f>
        <v>Przekształcone</v>
      </c>
      <c r="O5" s="152" t="s">
        <v>208</v>
      </c>
      <c r="P5" s="152" t="s">
        <v>208</v>
      </c>
      <c r="Q5" s="152" t="s">
        <v>208</v>
      </c>
      <c r="R5" s="152" t="s">
        <v>208</v>
      </c>
      <c r="S5" s="152" t="s">
        <v>208</v>
      </c>
      <c r="T5" s="152" t="str">
        <f>+'P&amp;L'!T6</f>
        <v>Przekształcone</v>
      </c>
      <c r="U5" s="152" t="str">
        <f>+'P&amp;L'!U6</f>
        <v>Przekształcone</v>
      </c>
      <c r="W5" s="152" t="str">
        <f>+'P&amp;L'!W6</f>
        <v>Badane</v>
      </c>
      <c r="Y5" s="152" t="s">
        <v>208</v>
      </c>
      <c r="Z5" s="152" t="s">
        <v>208</v>
      </c>
      <c r="AA5" s="152" t="s">
        <v>208</v>
      </c>
      <c r="AB5" s="152" t="s">
        <v>208</v>
      </c>
      <c r="AC5" s="152" t="s">
        <v>208</v>
      </c>
      <c r="AD5" s="152" t="s">
        <v>208</v>
      </c>
      <c r="AF5" s="152" t="s">
        <v>208</v>
      </c>
    </row>
    <row r="6" spans="2:32" ht="9.75">
      <c r="B6" s="5"/>
      <c r="C6" s="6"/>
      <c r="D6" s="148" t="s">
        <v>266</v>
      </c>
      <c r="F6" s="148" t="s">
        <v>258</v>
      </c>
      <c r="G6" s="148" t="s">
        <v>259</v>
      </c>
      <c r="H6" s="148" t="s">
        <v>260</v>
      </c>
      <c r="I6" s="148" t="s">
        <v>268</v>
      </c>
      <c r="J6" s="148" t="s">
        <v>270</v>
      </c>
      <c r="L6" s="148" t="s">
        <v>266</v>
      </c>
      <c r="M6" s="148" t="s">
        <v>266</v>
      </c>
      <c r="O6" s="148" t="s">
        <v>258</v>
      </c>
      <c r="P6" s="148" t="s">
        <v>259</v>
      </c>
      <c r="Q6" s="148" t="s">
        <v>260</v>
      </c>
      <c r="R6" s="148" t="s">
        <v>268</v>
      </c>
      <c r="S6" s="148" t="s">
        <v>270</v>
      </c>
      <c r="T6" s="148" t="s">
        <v>272</v>
      </c>
      <c r="U6" s="148" t="s">
        <v>271</v>
      </c>
      <c r="W6" s="148" t="s">
        <v>266</v>
      </c>
      <c r="Y6" s="148" t="s">
        <v>258</v>
      </c>
      <c r="Z6" s="148" t="s">
        <v>258</v>
      </c>
      <c r="AA6" s="148" t="s">
        <v>259</v>
      </c>
      <c r="AB6" s="148" t="s">
        <v>260</v>
      </c>
      <c r="AC6" s="148" t="s">
        <v>268</v>
      </c>
      <c r="AD6" s="148" t="s">
        <v>270</v>
      </c>
      <c r="AF6" s="148" t="s">
        <v>258</v>
      </c>
    </row>
    <row r="7" spans="2:32" ht="9.75">
      <c r="B7" s="3" t="s">
        <v>181</v>
      </c>
      <c r="C7" s="3" t="s">
        <v>188</v>
      </c>
      <c r="D7" s="149" t="s">
        <v>256</v>
      </c>
      <c r="F7" s="149" t="s">
        <v>256</v>
      </c>
      <c r="G7" s="149" t="s">
        <v>256</v>
      </c>
      <c r="H7" s="149" t="s">
        <v>256</v>
      </c>
      <c r="I7" s="149" t="s">
        <v>256</v>
      </c>
      <c r="J7" s="149" t="s">
        <v>256</v>
      </c>
      <c r="L7" s="149" t="s">
        <v>257</v>
      </c>
      <c r="M7" s="149" t="s">
        <v>257</v>
      </c>
      <c r="O7" s="149" t="s">
        <v>257</v>
      </c>
      <c r="P7" s="149" t="s">
        <v>257</v>
      </c>
      <c r="Q7" s="149" t="s">
        <v>257</v>
      </c>
      <c r="R7" s="149" t="s">
        <v>257</v>
      </c>
      <c r="S7" s="149" t="s">
        <v>257</v>
      </c>
      <c r="T7" s="149" t="s">
        <v>257</v>
      </c>
      <c r="U7" s="149" t="s">
        <v>257</v>
      </c>
      <c r="W7" s="149" t="s">
        <v>279</v>
      </c>
      <c r="Y7" s="149" t="s">
        <v>279</v>
      </c>
      <c r="Z7" s="149" t="s">
        <v>279</v>
      </c>
      <c r="AA7" s="149" t="s">
        <v>279</v>
      </c>
      <c r="AB7" s="149" t="s">
        <v>279</v>
      </c>
      <c r="AC7" s="149" t="s">
        <v>279</v>
      </c>
      <c r="AD7" s="149" t="s">
        <v>279</v>
      </c>
      <c r="AF7" s="149" t="s">
        <v>294</v>
      </c>
    </row>
    <row r="8" spans="2:32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I8" s="8">
        <f>'P&amp;L'!I29</f>
        <v>54546</v>
      </c>
      <c r="J8" s="8">
        <f>'P&amp;L'!J29</f>
        <v>212617</v>
      </c>
      <c r="L8" s="8">
        <f>'P&amp;L'!L29</f>
        <v>169013</v>
      </c>
      <c r="M8" s="8">
        <f>'P&amp;L'!M29</f>
        <v>164552.8070885658</v>
      </c>
      <c r="O8" s="8">
        <v>55035</v>
      </c>
      <c r="P8" s="8">
        <v>47176</v>
      </c>
      <c r="Q8" s="8">
        <v>102211</v>
      </c>
      <c r="R8" s="8">
        <f>'P&amp;L'!R29</f>
        <v>52621</v>
      </c>
      <c r="S8" s="8">
        <f>'P&amp;L'!S29</f>
        <v>154832</v>
      </c>
      <c r="T8" s="8">
        <f>'P&amp;L'!T29</f>
        <v>50391.02774815926</v>
      </c>
      <c r="U8" s="8">
        <f>'P&amp;L'!U29</f>
        <v>152602.02774815925</v>
      </c>
      <c r="W8" s="8">
        <f>'P&amp;L'!W29</f>
        <v>187726</v>
      </c>
      <c r="Y8" s="8">
        <v>52754</v>
      </c>
      <c r="Z8" s="8">
        <v>50518.10824426502</v>
      </c>
      <c r="AA8" s="8">
        <v>59310.89175573498</v>
      </c>
      <c r="AB8" s="8">
        <v>109829</v>
      </c>
      <c r="AC8" s="8">
        <f>+'P&amp;L'!AC29</f>
        <v>50341</v>
      </c>
      <c r="AD8" s="8">
        <f>+'P&amp;L'!AD29</f>
        <v>160171</v>
      </c>
      <c r="AF8" s="8">
        <f>+'P&amp;L'!AF29</f>
        <v>59687</v>
      </c>
    </row>
    <row r="9" spans="2:32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f>I8/'P&amp;L'!I9</f>
        <v>0.43203383655171324</v>
      </c>
      <c r="J9" s="10">
        <f>J8/'P&amp;L'!J9</f>
        <v>0.6183458970242666</v>
      </c>
      <c r="L9" s="10">
        <f>L8/'P&amp;L'!L9</f>
        <v>0.2777311276495401</v>
      </c>
      <c r="M9" s="10">
        <f>M8/'P&amp;L'!M9</f>
        <v>0.27040190204661546</v>
      </c>
      <c r="O9" s="10">
        <v>0.3873085801148519</v>
      </c>
      <c r="P9" s="10">
        <v>0.341372697999204</v>
      </c>
      <c r="Q9" s="10">
        <v>0.36466029947447476</v>
      </c>
      <c r="R9" s="10">
        <f>R8/'P&amp;L'!R9</f>
        <v>0.28682546604164394</v>
      </c>
      <c r="S9" s="10">
        <f>S8/'P&amp;L'!S9</f>
        <v>0.33386882184620625</v>
      </c>
      <c r="T9" s="10">
        <f>T8/'P&amp;L'!T9</f>
        <v>0.29140057797891167</v>
      </c>
      <c r="U9" s="10">
        <f>U8/'P&amp;L'!U9</f>
        <v>0.3367077824538285</v>
      </c>
      <c r="W9" s="168">
        <f>W8/'P&amp;L'!W9</f>
        <v>0.25914759565874007</v>
      </c>
      <c r="Y9" s="168">
        <v>0.2845875815935696</v>
      </c>
      <c r="Z9" s="168">
        <v>0.2725258037668718</v>
      </c>
      <c r="AA9" s="168">
        <v>0.3217333074171403</v>
      </c>
      <c r="AB9" s="168">
        <v>0.29706154420396086</v>
      </c>
      <c r="AC9" s="168">
        <f>+AC8/'P&amp;L'!AC9</f>
        <v>0.2778891004940521</v>
      </c>
      <c r="AD9" s="168">
        <f>+AD8/'P&amp;L'!AD9</f>
        <v>0.2907584869833882</v>
      </c>
      <c r="AF9" s="168">
        <f>+AF8/'P&amp;L'!AF9</f>
        <v>0.30451308109873065</v>
      </c>
    </row>
    <row r="10" spans="2:32" ht="9.75">
      <c r="B10" s="6" t="s">
        <v>210</v>
      </c>
      <c r="C10" s="6" t="s">
        <v>191</v>
      </c>
      <c r="D10" s="111">
        <v>-63864</v>
      </c>
      <c r="F10" s="111">
        <v>-9480</v>
      </c>
      <c r="G10" s="111">
        <v>-31022</v>
      </c>
      <c r="H10" s="111">
        <v>-40502</v>
      </c>
      <c r="I10" s="111">
        <f>'P&amp;L'!I26</f>
        <v>-14715</v>
      </c>
      <c r="J10" s="111">
        <f>'P&amp;L'!J26</f>
        <v>-55217</v>
      </c>
      <c r="L10" s="111">
        <f>'P&amp;L'!L26</f>
        <v>-58232</v>
      </c>
      <c r="M10" s="111">
        <f>'P&amp;L'!M26</f>
        <v>-56303.5195688861</v>
      </c>
      <c r="O10" s="11">
        <v>-15388</v>
      </c>
      <c r="P10" s="111">
        <v>-15180</v>
      </c>
      <c r="Q10" s="111">
        <v>-30568</v>
      </c>
      <c r="R10" s="111">
        <f>'P&amp;L'!R26</f>
        <v>-15277</v>
      </c>
      <c r="S10" s="111">
        <f>'P&amp;L'!S26</f>
        <v>-45845</v>
      </c>
      <c r="T10" s="111">
        <f>'P&amp;L'!T26</f>
        <v>-14313.313459372795</v>
      </c>
      <c r="U10" s="111">
        <f>'P&amp;L'!U26</f>
        <v>-44881.313459372795</v>
      </c>
      <c r="W10" s="111">
        <f>'P&amp;L'!W26</f>
        <v>-43995</v>
      </c>
      <c r="Y10" s="111">
        <v>-14299</v>
      </c>
      <c r="Z10" s="111">
        <v>-13331</v>
      </c>
      <c r="AA10" s="111">
        <v>-12577.244664938102</v>
      </c>
      <c r="AB10" s="111">
        <v>-25910</v>
      </c>
      <c r="AC10" s="111">
        <f>+'P&amp;L'!AC26</f>
        <v>-13075</v>
      </c>
      <c r="AD10" s="111">
        <f>+'P&amp;L'!AD26</f>
        <v>-38985</v>
      </c>
      <c r="AF10" s="111">
        <f>+'P&amp;L'!AF26</f>
        <v>-16094</v>
      </c>
    </row>
    <row r="11" spans="2:32" ht="18.75" customHeight="1">
      <c r="B11" s="6" t="s">
        <v>219</v>
      </c>
      <c r="C11" s="6" t="s">
        <v>192</v>
      </c>
      <c r="D11" s="111">
        <v>3133</v>
      </c>
      <c r="F11" s="111">
        <v>1468</v>
      </c>
      <c r="G11" s="111">
        <v>1799</v>
      </c>
      <c r="H11" s="111">
        <v>3267</v>
      </c>
      <c r="I11" s="111">
        <f>'P&amp;L'!I24</f>
        <v>2018</v>
      </c>
      <c r="J11" s="111">
        <f>'P&amp;L'!J24</f>
        <v>5285</v>
      </c>
      <c r="L11" s="111">
        <f>'P&amp;L'!L24</f>
        <v>-848</v>
      </c>
      <c r="M11" s="111">
        <f>'P&amp;L'!M24</f>
        <v>-848</v>
      </c>
      <c r="O11" s="11">
        <v>1134</v>
      </c>
      <c r="P11" s="111">
        <v>-1275</v>
      </c>
      <c r="Q11" s="111">
        <v>-141</v>
      </c>
      <c r="R11" s="111">
        <f>'P&amp;L'!R24</f>
        <v>-405</v>
      </c>
      <c r="S11" s="111">
        <f>'P&amp;L'!S24</f>
        <v>-546</v>
      </c>
      <c r="T11" s="111">
        <f>'P&amp;L'!T24</f>
        <v>-405</v>
      </c>
      <c r="U11" s="111">
        <f>'P&amp;L'!U24</f>
        <v>-546</v>
      </c>
      <c r="W11" s="111">
        <f>'P&amp;L'!W24</f>
        <v>8003</v>
      </c>
      <c r="Y11" s="111">
        <v>906</v>
      </c>
      <c r="Z11" s="111">
        <v>906</v>
      </c>
      <c r="AA11" s="111">
        <v>1465</v>
      </c>
      <c r="AB11" s="111">
        <v>2370</v>
      </c>
      <c r="AC11" s="111">
        <f>+'P&amp;L'!AC24</f>
        <v>1920</v>
      </c>
      <c r="AD11" s="111">
        <f>+'P&amp;L'!AD24</f>
        <v>4290</v>
      </c>
      <c r="AF11" s="111">
        <f>+'P&amp;L'!AF24</f>
        <v>2397</v>
      </c>
    </row>
    <row r="12" spans="2:32" ht="9.75">
      <c r="B12" s="6" t="s">
        <v>211</v>
      </c>
      <c r="C12" s="6" t="s">
        <v>193</v>
      </c>
      <c r="D12" s="111">
        <v>88906</v>
      </c>
      <c r="F12" s="111">
        <v>-165</v>
      </c>
      <c r="G12" s="111">
        <v>86610</v>
      </c>
      <c r="H12" s="111">
        <v>86445</v>
      </c>
      <c r="I12" s="111">
        <f>'P&amp;L'!I23</f>
        <v>354</v>
      </c>
      <c r="J12" s="111">
        <f>'P&amp;L'!J23</f>
        <v>86799</v>
      </c>
      <c r="L12" s="111">
        <f>'P&amp;L'!L23</f>
        <v>-24461</v>
      </c>
      <c r="M12" s="111">
        <f>'P&amp;L'!M23</f>
        <v>-24461</v>
      </c>
      <c r="O12" s="11">
        <v>583</v>
      </c>
      <c r="P12" s="111">
        <v>-3725</v>
      </c>
      <c r="Q12" s="111">
        <v>-3142</v>
      </c>
      <c r="R12" s="111">
        <f>'P&amp;L'!R23</f>
        <v>-6222</v>
      </c>
      <c r="S12" s="111">
        <f>'P&amp;L'!S23</f>
        <v>-9364</v>
      </c>
      <c r="T12" s="111">
        <f>'P&amp;L'!T23</f>
        <v>-6222</v>
      </c>
      <c r="U12" s="111">
        <f>'P&amp;L'!U23</f>
        <v>-9364</v>
      </c>
      <c r="W12" s="111">
        <f>'P&amp;L'!W23</f>
        <v>-58076</v>
      </c>
      <c r="Y12" s="111">
        <v>-10274</v>
      </c>
      <c r="Z12" s="111">
        <v>-10274</v>
      </c>
      <c r="AA12" s="111">
        <v>-8054</v>
      </c>
      <c r="AB12" s="111">
        <v>-18328</v>
      </c>
      <c r="AC12" s="111">
        <f>+'P&amp;L'!AC23</f>
        <v>-10521</v>
      </c>
      <c r="AD12" s="111">
        <f>+'P&amp;L'!AD23</f>
        <v>-28849</v>
      </c>
      <c r="AF12" s="111">
        <f>+'P&amp;L'!AF23</f>
        <v>-1816</v>
      </c>
    </row>
    <row r="13" spans="2:32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I13" s="8">
        <f>'P&amp;L'!I20</f>
        <v>66889</v>
      </c>
      <c r="J13" s="8">
        <f>'P&amp;L'!J20</f>
        <v>175750</v>
      </c>
      <c r="L13" s="8">
        <f>'P&amp;L'!L20</f>
        <v>252554</v>
      </c>
      <c r="M13" s="8">
        <f>'P&amp;L'!M20</f>
        <v>246166.32665745192</v>
      </c>
      <c r="O13" s="8">
        <v>68706</v>
      </c>
      <c r="P13" s="8">
        <v>67356</v>
      </c>
      <c r="Q13" s="8">
        <v>136062</v>
      </c>
      <c r="R13" s="8">
        <f>'P&amp;L'!R20</f>
        <v>74525</v>
      </c>
      <c r="S13" s="8">
        <f>'P&amp;L'!S20</f>
        <v>210587</v>
      </c>
      <c r="T13" s="8">
        <f>'P&amp;L'!T20</f>
        <v>71331.34120753205</v>
      </c>
      <c r="U13" s="8">
        <f>'P&amp;L'!U20</f>
        <v>207393.34120753204</v>
      </c>
      <c r="W13" s="8">
        <f>'P&amp;L'!W20</f>
        <v>281794</v>
      </c>
      <c r="Y13" s="8">
        <v>76421</v>
      </c>
      <c r="Z13" s="8">
        <v>73218.86357932692</v>
      </c>
      <c r="AA13" s="8">
        <v>78477.13642067308</v>
      </c>
      <c r="AB13" s="8">
        <v>151697</v>
      </c>
      <c r="AC13" s="8">
        <f>+'P&amp;L'!AC20</f>
        <v>72017</v>
      </c>
      <c r="AD13" s="8">
        <f>+'P&amp;L'!AD20</f>
        <v>223715</v>
      </c>
      <c r="AF13" s="8">
        <f>+'P&amp;L'!AF20</f>
        <v>75200</v>
      </c>
    </row>
    <row r="14" spans="2:32" ht="9.75">
      <c r="B14" s="9" t="s">
        <v>183</v>
      </c>
      <c r="C14" s="9" t="s">
        <v>265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f>I13/'P&amp;L'!I9</f>
        <v>0.5297970757362143</v>
      </c>
      <c r="J14" s="10">
        <f>J13/'P&amp;L'!J9</f>
        <v>0.511127009608897</v>
      </c>
      <c r="L14" s="10">
        <f>L13/'P&amp;L'!L9</f>
        <v>0.41501013065504994</v>
      </c>
      <c r="M14" s="10">
        <f>M13/'P&amp;L'!M9</f>
        <v>0.40451356695590973</v>
      </c>
      <c r="O14" s="10">
        <v>0.48351818488908904</v>
      </c>
      <c r="P14" s="10">
        <v>0.4873982416151091</v>
      </c>
      <c r="Q14" s="10">
        <v>0.485431212561231</v>
      </c>
      <c r="R14" s="10">
        <f>R13/'P&amp;L'!R9</f>
        <v>0.4062193393655293</v>
      </c>
      <c r="S14" s="10">
        <f>S13/'P&amp;L'!S9</f>
        <v>0.45409497769277046</v>
      </c>
      <c r="T14" s="10">
        <f>T13/'P&amp;L'!T9</f>
        <v>0.41249394951356383</v>
      </c>
      <c r="U14" s="10">
        <f>U13/'P&amp;L'!U9</f>
        <v>0.45760173075105587</v>
      </c>
      <c r="W14" s="168">
        <f>W13/'P&amp;L'!W9</f>
        <v>0.38900438709107427</v>
      </c>
      <c r="Y14" s="168">
        <v>0.41226196256136377</v>
      </c>
      <c r="Z14" s="168">
        <v>0.3949876656380586</v>
      </c>
      <c r="AA14" s="168">
        <v>0.4257010459602116</v>
      </c>
      <c r="AB14" s="168">
        <v>0.4103046105410069</v>
      </c>
      <c r="AC14" s="168">
        <f>+AC13/'P&amp;L'!AC9</f>
        <v>0.3975435400623775</v>
      </c>
      <c r="AD14" s="168">
        <f>+AD13/'P&amp;L'!AD9</f>
        <v>0.406109938225326</v>
      </c>
      <c r="AF14" s="168">
        <f>+AF13/'P&amp;L'!AF9</f>
        <v>0.3836578098853108</v>
      </c>
    </row>
    <row r="15" spans="2:32" ht="9.75">
      <c r="B15" s="6" t="s">
        <v>213</v>
      </c>
      <c r="C15" s="6" t="s">
        <v>195</v>
      </c>
      <c r="D15" s="111">
        <v>-12037</v>
      </c>
      <c r="F15" s="111">
        <v>-2872</v>
      </c>
      <c r="G15" s="111">
        <v>-3048</v>
      </c>
      <c r="H15" s="111">
        <v>-5920</v>
      </c>
      <c r="I15" s="111">
        <f>'P&amp;L'!I10</f>
        <v>-2918</v>
      </c>
      <c r="J15" s="111">
        <f>'P&amp;L'!J10</f>
        <v>-8838</v>
      </c>
      <c r="L15" s="111">
        <f>'P&amp;L'!L10</f>
        <v>-15812</v>
      </c>
      <c r="M15" s="111">
        <f>'P&amp;L'!M10</f>
        <v>-22199.673342548078</v>
      </c>
      <c r="O15" s="11">
        <v>-3089</v>
      </c>
      <c r="P15" s="111">
        <v>-3143</v>
      </c>
      <c r="Q15" s="111">
        <v>-6232</v>
      </c>
      <c r="R15" s="111">
        <f>'P&amp;L'!R10</f>
        <v>-8146</v>
      </c>
      <c r="S15" s="111">
        <f>'P&amp;L'!S10</f>
        <v>-14378</v>
      </c>
      <c r="T15" s="111">
        <f>'P&amp;L'!T10</f>
        <v>-11339.658792467948</v>
      </c>
      <c r="U15" s="111">
        <f>'P&amp;L'!U10</f>
        <v>-17571.658792467948</v>
      </c>
      <c r="W15" s="111">
        <f>'P&amp;L'!W10</f>
        <v>-34437</v>
      </c>
      <c r="Y15" s="111">
        <v>-5489</v>
      </c>
      <c r="Z15" s="111">
        <v>-8691.136420673076</v>
      </c>
      <c r="AA15" s="111">
        <v>-8566.863579326924</v>
      </c>
      <c r="AB15" s="111">
        <v>-17258</v>
      </c>
      <c r="AC15" s="111">
        <f>+'P&amp;L'!AC10</f>
        <v>-8688</v>
      </c>
      <c r="AD15" s="111">
        <f>+'P&amp;L'!AD10</f>
        <v>-25946</v>
      </c>
      <c r="AF15" s="111">
        <f>+'P&amp;L'!AF10</f>
        <v>-8438</v>
      </c>
    </row>
    <row r="16" spans="2:32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I16" s="8">
        <f>I13-I15</f>
        <v>69807</v>
      </c>
      <c r="J16" s="8">
        <f>J13-J15</f>
        <v>184588</v>
      </c>
      <c r="L16" s="8">
        <f>L13-L15</f>
        <v>268366</v>
      </c>
      <c r="M16" s="8">
        <f>M13-M15</f>
        <v>268366</v>
      </c>
      <c r="O16" s="8">
        <v>71795</v>
      </c>
      <c r="P16" s="8">
        <v>70499</v>
      </c>
      <c r="Q16" s="8">
        <v>142294</v>
      </c>
      <c r="R16" s="8">
        <f>R13-R15</f>
        <v>82671</v>
      </c>
      <c r="S16" s="8">
        <f>S13-S15</f>
        <v>224965</v>
      </c>
      <c r="T16" s="8">
        <f>T13-T15</f>
        <v>82671</v>
      </c>
      <c r="U16" s="8">
        <f>U13-U15</f>
        <v>224965</v>
      </c>
      <c r="W16" s="8">
        <f>W13-W15</f>
        <v>316231</v>
      </c>
      <c r="Y16" s="8">
        <v>81910</v>
      </c>
      <c r="Z16" s="8">
        <v>81910</v>
      </c>
      <c r="AA16" s="8">
        <v>87044</v>
      </c>
      <c r="AB16" s="8">
        <v>168955</v>
      </c>
      <c r="AC16" s="8">
        <f>AC13-AC15</f>
        <v>80705</v>
      </c>
      <c r="AD16" s="8">
        <f>AD13-AD15</f>
        <v>249661</v>
      </c>
      <c r="AF16" s="8">
        <f>AF13-AF15</f>
        <v>83638</v>
      </c>
    </row>
    <row r="17" spans="2:32" s="110" customFormat="1" ht="9.75">
      <c r="B17" s="170" t="s">
        <v>287</v>
      </c>
      <c r="C17" s="170" t="s">
        <v>288</v>
      </c>
      <c r="D17" s="171">
        <v>231267.9954689999</v>
      </c>
      <c r="F17" s="171">
        <f>+H17-G17</f>
        <v>47319.23932428568</v>
      </c>
      <c r="G17" s="171">
        <v>64314.21035568928</v>
      </c>
      <c r="H17" s="171">
        <f>+J17-I17</f>
        <v>111633.44967997496</v>
      </c>
      <c r="I17" s="171">
        <v>64285.06713002503</v>
      </c>
      <c r="J17" s="171">
        <v>175918.51681</v>
      </c>
      <c r="L17" s="171">
        <v>260142.50571000008</v>
      </c>
      <c r="M17" s="171">
        <v>260142.50571000008</v>
      </c>
      <c r="O17" s="171">
        <v>71650.13037</v>
      </c>
      <c r="P17" s="171">
        <f>+Q17-O17</f>
        <v>75829.74379000001</v>
      </c>
      <c r="Q17" s="171">
        <f>+S17-R17</f>
        <v>147479.87416</v>
      </c>
      <c r="R17" s="171">
        <v>73926.2948593942</v>
      </c>
      <c r="S17" s="171">
        <v>221406.1690193942</v>
      </c>
      <c r="T17" s="171">
        <v>73926.2948593942</v>
      </c>
      <c r="U17" s="171">
        <v>221406.1690193942</v>
      </c>
      <c r="W17" s="171">
        <v>280417.01495000004</v>
      </c>
      <c r="Y17" s="171">
        <v>73530.67328</v>
      </c>
      <c r="Z17" s="171">
        <v>73530.67328</v>
      </c>
      <c r="AA17" s="169">
        <v>76239.18981999999</v>
      </c>
      <c r="AB17" s="169">
        <v>149769.8631</v>
      </c>
      <c r="AC17" s="169">
        <f>+AD17-AB17</f>
        <v>71034.68371000001</v>
      </c>
      <c r="AD17" s="169">
        <v>220804.54681</v>
      </c>
      <c r="AF17" s="171">
        <v>71226.61832</v>
      </c>
    </row>
    <row r="18" spans="2:32" s="110" customFormat="1" ht="9.75">
      <c r="B18" s="170" t="s">
        <v>289</v>
      </c>
      <c r="C18" s="170" t="s">
        <v>290</v>
      </c>
      <c r="D18" s="171">
        <v>8277.004531000011</v>
      </c>
      <c r="F18" s="171">
        <f>+H18-G18</f>
        <v>-916.5139999999974</v>
      </c>
      <c r="G18" s="171">
        <v>4064.187070000001</v>
      </c>
      <c r="H18" s="171">
        <f>+J18-I18</f>
        <v>3147.6730700000035</v>
      </c>
      <c r="I18" s="171">
        <v>5522.303119999992</v>
      </c>
      <c r="J18" s="171">
        <v>8669.976189999996</v>
      </c>
      <c r="L18" s="171">
        <v>-4665.533324688683</v>
      </c>
      <c r="M18" s="171">
        <v>-4665.533324688683</v>
      </c>
      <c r="O18" s="171">
        <v>144.53841000000102</v>
      </c>
      <c r="P18" s="171">
        <f>+Q18-O18</f>
        <v>-5330.4125699999995</v>
      </c>
      <c r="Q18" s="171">
        <f>+S18-R18</f>
        <v>-5185.8741599999985</v>
      </c>
      <c r="R18" s="171">
        <v>-185.67130156499843</v>
      </c>
      <c r="S18" s="171">
        <v>-5371.545461564997</v>
      </c>
      <c r="T18" s="171">
        <v>-185.67130156499843</v>
      </c>
      <c r="U18" s="171">
        <v>-5371.545461564997</v>
      </c>
      <c r="W18" s="171">
        <v>8960.778913163</v>
      </c>
      <c r="Y18" s="171">
        <v>2837.98284301</v>
      </c>
      <c r="Z18" s="171">
        <v>2837.98284301</v>
      </c>
      <c r="AA18" s="169">
        <v>3560.507119811499</v>
      </c>
      <c r="AB18" s="169">
        <v>6398.489962821499</v>
      </c>
      <c r="AC18" s="169">
        <f>+AD18-AB18</f>
        <v>2755.8184154815044</v>
      </c>
      <c r="AD18" s="169">
        <v>9154.308378303003</v>
      </c>
      <c r="AF18" s="171">
        <v>4301.406616729437</v>
      </c>
    </row>
    <row r="19" spans="2:32" s="110" customFormat="1" ht="9.75">
      <c r="B19" s="170" t="s">
        <v>291</v>
      </c>
      <c r="C19" s="170" t="s">
        <v>292</v>
      </c>
      <c r="D19" s="171"/>
      <c r="F19" s="171"/>
      <c r="G19" s="171"/>
      <c r="H19" s="171"/>
      <c r="I19" s="171"/>
      <c r="J19" s="171">
        <f>+H19+I19</f>
        <v>0</v>
      </c>
      <c r="L19" s="171">
        <v>12888.747424622004</v>
      </c>
      <c r="M19" s="171">
        <v>12888.747424622004</v>
      </c>
      <c r="O19" s="171"/>
      <c r="P19" s="171"/>
      <c r="Q19" s="171">
        <f>+S19-R19</f>
        <v>0</v>
      </c>
      <c r="R19" s="171">
        <v>8931.194300000001</v>
      </c>
      <c r="S19" s="171">
        <v>8931.194300000001</v>
      </c>
      <c r="T19" s="171">
        <v>8931.194300000001</v>
      </c>
      <c r="U19" s="171">
        <v>8931.194300000001</v>
      </c>
      <c r="W19" s="171">
        <v>26853.352179999987</v>
      </c>
      <c r="Y19" s="171">
        <v>5540.9086800000005</v>
      </c>
      <c r="Z19" s="171">
        <v>5540.9086800000005</v>
      </c>
      <c r="AA19" s="169">
        <v>7245.65787000001</v>
      </c>
      <c r="AB19" s="169">
        <v>12786.56655000001</v>
      </c>
      <c r="AC19" s="169">
        <f>+AD19-AB19</f>
        <v>6915.85119999999</v>
      </c>
      <c r="AD19" s="169">
        <v>19702.41775</v>
      </c>
      <c r="AF19" s="171">
        <v>8109.763799999998</v>
      </c>
    </row>
    <row r="20" spans="2:32" ht="9.75">
      <c r="B20" s="9" t="s">
        <v>185</v>
      </c>
      <c r="C20" s="9" t="s">
        <v>196</v>
      </c>
      <c r="D20" s="10">
        <v>0.5030059194459785</v>
      </c>
      <c r="F20" s="10">
        <v>0.45994568234081357</v>
      </c>
      <c r="G20" s="10">
        <v>0.5858996109882953</v>
      </c>
      <c r="H20" s="10">
        <v>0.5275007582929676</v>
      </c>
      <c r="I20" s="10">
        <f>I16/'P&amp;L'!I9</f>
        <v>0.5529092147575523</v>
      </c>
      <c r="J20" s="10">
        <f>J16/'P&amp;L'!J9</f>
        <v>0.5368302273097415</v>
      </c>
      <c r="L20" s="162">
        <f>L16/'P&amp;L'!L9</f>
        <v>0.44099324787321975</v>
      </c>
      <c r="M20" s="162">
        <f>M16/'P&amp;L'!M9</f>
        <v>0.44099324787321975</v>
      </c>
      <c r="O20" s="10">
        <v>0.5052570093457944</v>
      </c>
      <c r="P20" s="10">
        <v>0.5101414667679728</v>
      </c>
      <c r="Q20" s="10">
        <v>0.5076652479030722</v>
      </c>
      <c r="R20" s="10">
        <f>R16/'P&amp;L'!R9</f>
        <v>0.4506213888586068</v>
      </c>
      <c r="S20" s="10">
        <f>S16/'P&amp;L'!S9</f>
        <v>0.485098684423322</v>
      </c>
      <c r="T20" s="10">
        <f>T16/'P&amp;L'!T9</f>
        <v>0.4780687804680588</v>
      </c>
      <c r="U20" s="10">
        <f>U16/'P&amp;L'!U9</f>
        <v>0.4963726065601984</v>
      </c>
      <c r="W20" s="173">
        <f>W16/'P&amp;L'!W9</f>
        <v>0.43654317101924633</v>
      </c>
      <c r="Y20" s="168">
        <v>0.4418730107352862</v>
      </c>
      <c r="Z20" s="10">
        <v>0.4418730107352862</v>
      </c>
      <c r="AA20" s="168">
        <v>0.472172196063966</v>
      </c>
      <c r="AB20" s="168">
        <v>0.4569834306146847</v>
      </c>
      <c r="AC20" s="10">
        <f>AC16/'P&amp;L'!AC9</f>
        <v>0.44550247026027434</v>
      </c>
      <c r="AD20" s="10">
        <f>AD16/'P&amp;L'!AD9</f>
        <v>0.45320972347528377</v>
      </c>
      <c r="AF20" s="168">
        <f>AF16/'P&amp;L'!AF9</f>
        <v>0.4267070731806865</v>
      </c>
    </row>
    <row r="21" spans="2:32" ht="9.75">
      <c r="B21" s="6" t="s">
        <v>262</v>
      </c>
      <c r="C21" s="6" t="s">
        <v>263</v>
      </c>
      <c r="D21" s="111">
        <v>0</v>
      </c>
      <c r="F21" s="111">
        <v>0</v>
      </c>
      <c r="G21" s="111">
        <v>0</v>
      </c>
      <c r="H21" s="111">
        <v>0</v>
      </c>
      <c r="I21" s="111"/>
      <c r="J21" s="111"/>
      <c r="L21" s="101">
        <v>-8756.36741</v>
      </c>
      <c r="M21" s="101">
        <v>-8756.36741</v>
      </c>
      <c r="O21" s="11">
        <v>0</v>
      </c>
      <c r="P21" s="111">
        <v>-8414.86741</v>
      </c>
      <c r="Q21" s="111">
        <v>-8414.86741</v>
      </c>
      <c r="R21" s="111"/>
      <c r="S21" s="111">
        <v>-8414.86741</v>
      </c>
      <c r="T21" s="111"/>
      <c r="U21" s="111">
        <v>-8414.86741</v>
      </c>
      <c r="W21" s="101">
        <v>-285.77846</v>
      </c>
      <c r="Y21" s="111"/>
      <c r="Z21" s="111"/>
      <c r="AA21" s="111">
        <v>-25</v>
      </c>
      <c r="AB21" s="111">
        <v>-25</v>
      </c>
      <c r="AC21" s="111"/>
      <c r="AD21" s="111">
        <v>-25</v>
      </c>
      <c r="AE21" s="174"/>
      <c r="AF21" s="111">
        <v>-571.309</v>
      </c>
    </row>
    <row r="22" spans="2:32" ht="12.75">
      <c r="B22" s="6" t="s">
        <v>214</v>
      </c>
      <c r="C22" s="6" t="s">
        <v>215</v>
      </c>
      <c r="D22" s="111">
        <v>-12571</v>
      </c>
      <c r="F22" s="101">
        <v>-4850</v>
      </c>
      <c r="G22" s="101">
        <v>-4850.25429</v>
      </c>
      <c r="H22" s="101">
        <v>-9700.25429</v>
      </c>
      <c r="I22" s="101">
        <v>-1616.75142857143</v>
      </c>
      <c r="J22" s="101">
        <v>-11317.26</v>
      </c>
      <c r="L22" s="101">
        <v>-28159.82058</v>
      </c>
      <c r="M22" s="101">
        <v>-28159.82058</v>
      </c>
      <c r="O22" s="101">
        <v>-8061</v>
      </c>
      <c r="P22" s="101">
        <v>-2170.61263</v>
      </c>
      <c r="Q22" s="101">
        <v>-10231.61263</v>
      </c>
      <c r="R22" s="101">
        <v>-2624.00646</v>
      </c>
      <c r="S22" s="101">
        <v>-12855.5001</v>
      </c>
      <c r="T22" s="101">
        <v>-2624.00646</v>
      </c>
      <c r="U22" s="101">
        <v>-12855.5001</v>
      </c>
      <c r="W22" s="101">
        <v>-13924.90757</v>
      </c>
      <c r="Y22" s="101">
        <v>-2026.16911</v>
      </c>
      <c r="Z22" s="101">
        <v>-2026.16911</v>
      </c>
      <c r="AA22" s="101">
        <v>-2048.6821</v>
      </c>
      <c r="AB22" s="101">
        <v>-4074.85121</v>
      </c>
      <c r="AC22" s="101">
        <v>-6870.37461</v>
      </c>
      <c r="AD22" s="101">
        <v>-10945.22582</v>
      </c>
      <c r="AE22" s="174"/>
      <c r="AF22" s="101">
        <v>-2947.29391</v>
      </c>
    </row>
    <row r="23" spans="2:32" ht="9.75">
      <c r="B23" s="6" t="s">
        <v>216</v>
      </c>
      <c r="C23" s="6" t="s">
        <v>197</v>
      </c>
      <c r="D23" s="111">
        <v>-5222</v>
      </c>
      <c r="F23" s="111">
        <v>0</v>
      </c>
      <c r="G23" s="111">
        <v>-278.39790999999997</v>
      </c>
      <c r="H23" s="111">
        <v>-278.39790999999997</v>
      </c>
      <c r="I23" s="111">
        <v>-3511.98011</v>
      </c>
      <c r="J23" s="111">
        <v>-3790.37802</v>
      </c>
      <c r="L23" s="111">
        <v>0</v>
      </c>
      <c r="M23" s="111">
        <v>0</v>
      </c>
      <c r="O23" s="11">
        <v>0</v>
      </c>
      <c r="P23" s="111">
        <v>0</v>
      </c>
      <c r="Q23" s="111">
        <v>0</v>
      </c>
      <c r="R23" s="111"/>
      <c r="S23" s="111"/>
      <c r="T23" s="111"/>
      <c r="U23" s="111"/>
      <c r="W23" s="111">
        <v>0</v>
      </c>
      <c r="Y23" s="111"/>
      <c r="Z23" s="111"/>
      <c r="AA23" s="111"/>
      <c r="AB23" s="111"/>
      <c r="AC23" s="111"/>
      <c r="AD23" s="111"/>
      <c r="AF23" s="111"/>
    </row>
    <row r="24" spans="2:32" ht="9.75">
      <c r="B24" s="7" t="s">
        <v>186</v>
      </c>
      <c r="C24" s="7" t="s">
        <v>198</v>
      </c>
      <c r="D24" s="8">
        <v>257338</v>
      </c>
      <c r="F24" s="8">
        <v>51253</v>
      </c>
      <c r="G24" s="8">
        <v>73506.6522</v>
      </c>
      <c r="H24" s="8">
        <v>124759.6522</v>
      </c>
      <c r="I24" s="8">
        <f>I16-I21-I22-I23</f>
        <v>74935.73153857143</v>
      </c>
      <c r="J24" s="8">
        <f>J16-J21-J22-J23</f>
        <v>199695.63802</v>
      </c>
      <c r="L24" s="8">
        <f>L16-L21-L22-L23</f>
        <v>305282.18799</v>
      </c>
      <c r="M24" s="8">
        <f>M16-M21-M22-M23</f>
        <v>305282.18799</v>
      </c>
      <c r="O24" s="8">
        <v>79856</v>
      </c>
      <c r="P24" s="8">
        <v>81084.48004</v>
      </c>
      <c r="Q24" s="8">
        <v>160940.48004</v>
      </c>
      <c r="R24" s="8">
        <f>R16-R21-R22-R23</f>
        <v>85295.00646</v>
      </c>
      <c r="S24" s="8">
        <f>S16-S21-S22-S23</f>
        <v>246235.36751</v>
      </c>
      <c r="T24" s="8">
        <f>T16-T21-T22-T23</f>
        <v>85295.00646</v>
      </c>
      <c r="U24" s="8">
        <f>U16-U21-U22-U23</f>
        <v>246235.36751</v>
      </c>
      <c r="W24" s="8">
        <f>W16-W21-W22-W23</f>
        <v>330441.68603</v>
      </c>
      <c r="Y24" s="8">
        <v>83936.16911</v>
      </c>
      <c r="Z24" s="8">
        <v>83936.16911</v>
      </c>
      <c r="AA24" s="8">
        <v>89117.6821</v>
      </c>
      <c r="AB24" s="8">
        <v>173054.85121</v>
      </c>
      <c r="AC24" s="8">
        <f>AC16-AC21-AC22-AC23</f>
        <v>87575.37461</v>
      </c>
      <c r="AD24" s="8">
        <f>AD16-AD21-AD22-AD23</f>
        <v>260631.22582</v>
      </c>
      <c r="AF24" s="8">
        <f>AF16-SUM(AF21:AF23)</f>
        <v>87156.60291</v>
      </c>
    </row>
    <row r="25" spans="2:32" s="110" customFormat="1" ht="9.75">
      <c r="B25" s="170" t="s">
        <v>287</v>
      </c>
      <c r="C25" s="170" t="s">
        <v>288</v>
      </c>
      <c r="D25" s="171">
        <v>249060.82715899992</v>
      </c>
      <c r="F25" s="172">
        <f>+F24-F26</f>
        <v>52169.513999999996</v>
      </c>
      <c r="G25" s="172">
        <f>+G24-G26</f>
        <v>69442.46513</v>
      </c>
      <c r="H25" s="172">
        <f>+J25-I25</f>
        <v>121612.35616140356</v>
      </c>
      <c r="I25" s="171">
        <v>69413.79866859646</v>
      </c>
      <c r="J25" s="171">
        <v>191026.15483</v>
      </c>
      <c r="L25" s="171">
        <v>297058.69370000006</v>
      </c>
      <c r="M25" s="171">
        <v>297058.69370000006</v>
      </c>
      <c r="O25" s="171">
        <v>79711.01138</v>
      </c>
      <c r="P25" s="171">
        <f>+Q25-O25</f>
        <v>86415.22383000002</v>
      </c>
      <c r="Q25" s="171">
        <f>+S25-R25</f>
        <v>166126.23521</v>
      </c>
      <c r="R25" s="171">
        <v>76550.3013193942</v>
      </c>
      <c r="S25" s="171">
        <v>242676.53652939422</v>
      </c>
      <c r="T25" s="171">
        <v>76550.3013193942</v>
      </c>
      <c r="U25" s="171">
        <v>242676.53652939422</v>
      </c>
      <c r="W25" s="171">
        <v>294627.70098</v>
      </c>
      <c r="Y25" s="171">
        <v>75556.84239</v>
      </c>
      <c r="Z25" s="171">
        <v>75556.84239</v>
      </c>
      <c r="AA25" s="169">
        <v>78312.51151999997</v>
      </c>
      <c r="AB25" s="169">
        <v>153869.35390999998</v>
      </c>
      <c r="AC25" s="169">
        <f>+AD25-AB25</f>
        <v>77905.05832000001</v>
      </c>
      <c r="AD25" s="169">
        <v>231774.41223</v>
      </c>
      <c r="AF25" s="171">
        <v>74745.22123</v>
      </c>
    </row>
    <row r="26" spans="2:32" s="110" customFormat="1" ht="9.75">
      <c r="B26" s="170" t="s">
        <v>289</v>
      </c>
      <c r="C26" s="170" t="s">
        <v>290</v>
      </c>
      <c r="D26" s="171">
        <v>8277.004531000011</v>
      </c>
      <c r="F26" s="172">
        <f>+F18</f>
        <v>-916.5139999999974</v>
      </c>
      <c r="G26" s="172">
        <f>+G18</f>
        <v>4064.187070000001</v>
      </c>
      <c r="H26" s="172">
        <f>+J26-I26</f>
        <v>3147.6730700000035</v>
      </c>
      <c r="I26" s="171">
        <v>5522.303119999992</v>
      </c>
      <c r="J26" s="171">
        <v>8669.976189999996</v>
      </c>
      <c r="L26" s="171">
        <v>-4665.533324688683</v>
      </c>
      <c r="M26" s="171">
        <v>-4665.533324688683</v>
      </c>
      <c r="O26" s="171">
        <v>144.53841000000102</v>
      </c>
      <c r="P26" s="171">
        <f>+Q26-O26</f>
        <v>-5330.4125699999995</v>
      </c>
      <c r="Q26" s="171">
        <f>+S26-R26</f>
        <v>-5185.8741599999985</v>
      </c>
      <c r="R26" s="171">
        <v>-185.67130156499843</v>
      </c>
      <c r="S26" s="171">
        <v>-5371.545461564997</v>
      </c>
      <c r="T26" s="171">
        <v>-185.67130156499843</v>
      </c>
      <c r="U26" s="171">
        <v>-5371.545461564997</v>
      </c>
      <c r="W26" s="171">
        <v>8960.778913163</v>
      </c>
      <c r="Y26" s="171">
        <v>2837.98284301</v>
      </c>
      <c r="Z26" s="171">
        <v>2837.98284301</v>
      </c>
      <c r="AA26" s="169">
        <v>3560.507119811499</v>
      </c>
      <c r="AB26" s="169">
        <v>6398.489962821499</v>
      </c>
      <c r="AC26" s="169">
        <f>+AD26-AB26</f>
        <v>2755.8184154815044</v>
      </c>
      <c r="AD26" s="169">
        <v>9154.308378303003</v>
      </c>
      <c r="AF26" s="171">
        <v>4301.406616729437</v>
      </c>
    </row>
    <row r="27" spans="2:32" s="110" customFormat="1" ht="9.75">
      <c r="B27" s="170" t="s">
        <v>291</v>
      </c>
      <c r="C27" s="170" t="s">
        <v>292</v>
      </c>
      <c r="D27" s="171"/>
      <c r="F27" s="171"/>
      <c r="G27" s="171"/>
      <c r="H27" s="171"/>
      <c r="I27" s="171"/>
      <c r="J27" s="171"/>
      <c r="L27" s="171">
        <v>12888.747424622004</v>
      </c>
      <c r="M27" s="171">
        <v>12888.747424622004</v>
      </c>
      <c r="O27" s="171"/>
      <c r="P27" s="171"/>
      <c r="Q27" s="171">
        <f>+S27-R27</f>
        <v>0</v>
      </c>
      <c r="R27" s="171">
        <v>8931.194300000001</v>
      </c>
      <c r="S27" s="171">
        <v>8931.194300000001</v>
      </c>
      <c r="T27" s="171">
        <v>8931.194300000001</v>
      </c>
      <c r="U27" s="171">
        <v>8931.194300000001</v>
      </c>
      <c r="W27" s="171">
        <v>26853.352179999987</v>
      </c>
      <c r="Y27" s="171">
        <v>5540.9086800000005</v>
      </c>
      <c r="Z27" s="171">
        <v>5540.9086800000005</v>
      </c>
      <c r="AA27" s="169">
        <v>7245.65787000001</v>
      </c>
      <c r="AB27" s="169">
        <v>12786.56655000001</v>
      </c>
      <c r="AC27" s="169">
        <f>+AD27-AB27</f>
        <v>6915.85119999999</v>
      </c>
      <c r="AD27" s="169">
        <v>19702.41775</v>
      </c>
      <c r="AF27" s="171">
        <v>8109.763799999998</v>
      </c>
    </row>
    <row r="28" spans="2:32" ht="9.75">
      <c r="B28" s="9" t="s">
        <v>264</v>
      </c>
      <c r="C28" s="9" t="s">
        <v>199</v>
      </c>
      <c r="D28" s="10">
        <v>0.5403683537472675</v>
      </c>
      <c r="F28" s="10">
        <v>0.50801879311712</v>
      </c>
      <c r="G28" s="10">
        <v>0.6298446712251298</v>
      </c>
      <c r="H28" s="10">
        <v>0.5733597994429993</v>
      </c>
      <c r="I28" s="10">
        <f>I24/'P&amp;L'!I9</f>
        <v>0.5935315438605623</v>
      </c>
      <c r="J28" s="10">
        <f>J24/'P&amp;L'!J9</f>
        <v>0.5807671937018684</v>
      </c>
      <c r="L28" s="10">
        <f>L24/'P&amp;L'!L9</f>
        <v>0.5016558863624786</v>
      </c>
      <c r="M28" s="10">
        <f>M24/'P&amp;L'!M9</f>
        <v>0.5016558863624786</v>
      </c>
      <c r="O28" s="10">
        <v>0.5619862628082423</v>
      </c>
      <c r="P28" s="10">
        <v>0.5867396073664025</v>
      </c>
      <c r="Q28" s="10">
        <v>0.5741906805427216</v>
      </c>
      <c r="R28" s="10">
        <f>R24/'P&amp;L'!R9</f>
        <v>0.464924269377521</v>
      </c>
      <c r="S28" s="10">
        <f>S24/'P&amp;L'!S9</f>
        <v>0.5309646071059685</v>
      </c>
      <c r="T28" s="10">
        <f>T24/'P&amp;L'!T9</f>
        <v>0.49324285079831376</v>
      </c>
      <c r="U28" s="10">
        <f>U24/'P&amp;L'!U9</f>
        <v>0.5433044749105287</v>
      </c>
      <c r="W28" s="168">
        <f>W24/'P&amp;L'!W9</f>
        <v>0.4561604063374001</v>
      </c>
      <c r="Y28" s="168">
        <v>0.45280341538544533</v>
      </c>
      <c r="Z28" s="168">
        <v>0.45280341538544533</v>
      </c>
      <c r="AA28" s="168">
        <v>0.48342093269251635</v>
      </c>
      <c r="AB28" s="168">
        <v>0.46807256127643226</v>
      </c>
      <c r="AC28" s="168">
        <f>+AC24/'P&amp;L'!AC9</f>
        <v>0.48342786348706906</v>
      </c>
      <c r="AD28" s="168">
        <f>+AD24/'P&amp;L'!AD9</f>
        <v>0.47312397924748534</v>
      </c>
      <c r="AF28" s="168">
        <f>+AF24/'P&amp;L'!AF9</f>
        <v>0.4446583961368924</v>
      </c>
    </row>
    <row r="31" spans="2:4" ht="30">
      <c r="B31" s="13" t="s">
        <v>261</v>
      </c>
      <c r="C31" s="13" t="s">
        <v>267</v>
      </c>
      <c r="D31" s="13"/>
    </row>
    <row r="32" spans="4:32" ht="9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F32" s="14"/>
    </row>
    <row r="33" spans="4:32" ht="9.7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4"/>
    </row>
    <row r="34" spans="6:15" ht="9.75">
      <c r="F34" s="14"/>
      <c r="G34" s="14"/>
      <c r="H34" s="14"/>
      <c r="I34" s="14"/>
      <c r="J34" s="14"/>
      <c r="O34" s="14"/>
    </row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conditionalFormatting sqref="D7">
    <cfRule type="colorScale" priority="2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1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O7:S7 L7:M7">
    <cfRule type="colorScale" priority="1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O6:S6 L6:M6">
    <cfRule type="colorScale" priority="1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B7">
    <cfRule type="colorScale" priority="1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B6">
    <cfRule type="colorScale" priority="1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:AA7">
    <cfRule type="colorScale" priority="10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6:AA6">
    <cfRule type="colorScale" priority="10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6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D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D6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6:U6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:U7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6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F15"/>
  <sheetViews>
    <sheetView showGridLines="0" zoomScalePageLayoutView="0" workbookViewId="0" topLeftCell="A1">
      <pane xSplit="3" ySplit="7" topLeftCell="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1" sqref="B11:B13"/>
    </sheetView>
  </sheetViews>
  <sheetFormatPr defaultColWidth="9.140625" defaultRowHeight="12.75" outlineLevelRow="1"/>
  <cols>
    <col min="2" max="2" width="28.140625" style="0" customWidth="1"/>
    <col min="3" max="3" width="31.421875" style="0" customWidth="1"/>
    <col min="4" max="4" width="8.7109375" style="0" customWidth="1"/>
    <col min="5" max="5" width="2.7109375" style="0" customWidth="1"/>
    <col min="11" max="11" width="2.28125" style="0" customWidth="1"/>
    <col min="13" max="13" width="11.57421875" style="0" customWidth="1"/>
    <col min="14" max="14" width="2.57421875" style="0" customWidth="1"/>
    <col min="20" max="20" width="12.00390625" style="0" customWidth="1"/>
    <col min="21" max="21" width="11.28125" style="0" customWidth="1"/>
    <col min="22" max="22" width="3.00390625" style="0" customWidth="1"/>
    <col min="24" max="24" width="3.8515625" style="0" customWidth="1"/>
    <col min="26" max="26" width="11.28125" style="0" customWidth="1"/>
    <col min="31" max="31" width="3.28125" style="0" customWidth="1"/>
  </cols>
  <sheetData>
    <row r="4" spans="2:32" s="110" customFormat="1" ht="9.75">
      <c r="B4" s="22" t="s">
        <v>0</v>
      </c>
      <c r="C4" s="22" t="s">
        <v>1</v>
      </c>
      <c r="D4" s="152" t="s">
        <v>187</v>
      </c>
      <c r="E4" s="153"/>
      <c r="F4" s="152" t="s">
        <v>200</v>
      </c>
      <c r="G4" s="152" t="s">
        <v>200</v>
      </c>
      <c r="H4" s="152" t="s">
        <v>200</v>
      </c>
      <c r="I4" s="152" t="s">
        <v>200</v>
      </c>
      <c r="J4" s="152" t="s">
        <v>200</v>
      </c>
      <c r="K4" s="153"/>
      <c r="L4" s="157" t="s">
        <v>187</v>
      </c>
      <c r="M4" s="157" t="s">
        <v>283</v>
      </c>
      <c r="N4" s="153"/>
      <c r="O4" s="152" t="s">
        <v>200</v>
      </c>
      <c r="P4" s="152" t="s">
        <v>200</v>
      </c>
      <c r="Q4" s="152" t="s">
        <v>200</v>
      </c>
      <c r="R4" s="152" t="s">
        <v>200</v>
      </c>
      <c r="S4" s="152" t="s">
        <v>200</v>
      </c>
      <c r="T4" s="152" t="s">
        <v>283</v>
      </c>
      <c r="U4" s="152" t="s">
        <v>283</v>
      </c>
      <c r="W4" s="152" t="s">
        <v>187</v>
      </c>
      <c r="Y4" s="152" t="s">
        <v>200</v>
      </c>
      <c r="Z4" s="152" t="s">
        <v>283</v>
      </c>
      <c r="AA4" s="152" t="s">
        <v>200</v>
      </c>
      <c r="AB4" s="152" t="s">
        <v>200</v>
      </c>
      <c r="AC4" s="152" t="s">
        <v>200</v>
      </c>
      <c r="AD4" s="152" t="s">
        <v>200</v>
      </c>
      <c r="AF4" s="152" t="s">
        <v>200</v>
      </c>
    </row>
    <row r="5" spans="2:32" s="110" customFormat="1" ht="12" customHeight="1">
      <c r="B5" s="1" t="s">
        <v>203</v>
      </c>
      <c r="C5" s="24"/>
      <c r="D5" s="152" t="s">
        <v>249</v>
      </c>
      <c r="E5" s="153"/>
      <c r="F5" s="152" t="s">
        <v>208</v>
      </c>
      <c r="G5" s="152" t="s">
        <v>208</v>
      </c>
      <c r="H5" s="152" t="s">
        <v>208</v>
      </c>
      <c r="I5" s="152" t="s">
        <v>208</v>
      </c>
      <c r="J5" s="152" t="s">
        <v>208</v>
      </c>
      <c r="K5" s="153"/>
      <c r="L5" s="157" t="s">
        <v>249</v>
      </c>
      <c r="M5" s="157" t="s">
        <v>284</v>
      </c>
      <c r="N5" s="153"/>
      <c r="O5" s="152" t="s">
        <v>208</v>
      </c>
      <c r="P5" s="152" t="s">
        <v>208</v>
      </c>
      <c r="Q5" s="152" t="s">
        <v>208</v>
      </c>
      <c r="R5" s="152" t="s">
        <v>208</v>
      </c>
      <c r="S5" s="152" t="s">
        <v>208</v>
      </c>
      <c r="T5" s="152" t="s">
        <v>284</v>
      </c>
      <c r="U5" s="152" t="s">
        <v>284</v>
      </c>
      <c r="W5" s="152" t="s">
        <v>249</v>
      </c>
      <c r="Y5" s="152" t="s">
        <v>208</v>
      </c>
      <c r="Z5" s="152" t="s">
        <v>284</v>
      </c>
      <c r="AA5" s="152" t="s">
        <v>208</v>
      </c>
      <c r="AB5" s="152" t="s">
        <v>208</v>
      </c>
      <c r="AC5" s="152" t="s">
        <v>208</v>
      </c>
      <c r="AD5" s="152" t="s">
        <v>208</v>
      </c>
      <c r="AF5" s="152" t="s">
        <v>208</v>
      </c>
    </row>
    <row r="6" spans="4:32" ht="13.5">
      <c r="D6" s="148" t="s">
        <v>266</v>
      </c>
      <c r="E6" s="110"/>
      <c r="F6" s="148" t="s">
        <v>258</v>
      </c>
      <c r="G6" s="148" t="s">
        <v>259</v>
      </c>
      <c r="H6" s="148" t="s">
        <v>260</v>
      </c>
      <c r="I6" s="148" t="s">
        <v>272</v>
      </c>
      <c r="J6" s="148" t="s">
        <v>271</v>
      </c>
      <c r="K6" s="110"/>
      <c r="L6" s="158" t="s">
        <v>266</v>
      </c>
      <c r="M6" s="158" t="s">
        <v>266</v>
      </c>
      <c r="N6" s="110"/>
      <c r="O6" s="148" t="s">
        <v>258</v>
      </c>
      <c r="P6" s="148" t="s">
        <v>259</v>
      </c>
      <c r="Q6" s="148" t="s">
        <v>260</v>
      </c>
      <c r="R6" s="148" t="s">
        <v>272</v>
      </c>
      <c r="S6" s="148" t="s">
        <v>271</v>
      </c>
      <c r="T6" s="148" t="s">
        <v>272</v>
      </c>
      <c r="U6" s="148" t="s">
        <v>271</v>
      </c>
      <c r="V6" s="110"/>
      <c r="W6" s="148" t="s">
        <v>266</v>
      </c>
      <c r="X6" s="110"/>
      <c r="Y6" s="148" t="s">
        <v>258</v>
      </c>
      <c r="Z6" s="148" t="s">
        <v>258</v>
      </c>
      <c r="AA6" s="148" t="s">
        <v>259</v>
      </c>
      <c r="AB6" s="148" t="s">
        <v>260</v>
      </c>
      <c r="AC6" s="148" t="s">
        <v>272</v>
      </c>
      <c r="AD6" s="148" t="s">
        <v>271</v>
      </c>
      <c r="AF6" s="148" t="s">
        <v>258</v>
      </c>
    </row>
    <row r="7" spans="4:32" ht="13.5">
      <c r="D7" s="149" t="s">
        <v>256</v>
      </c>
      <c r="E7" s="110"/>
      <c r="F7" s="149" t="s">
        <v>256</v>
      </c>
      <c r="G7" s="149" t="s">
        <v>256</v>
      </c>
      <c r="H7" s="149" t="s">
        <v>256</v>
      </c>
      <c r="I7" s="149" t="s">
        <v>256</v>
      </c>
      <c r="J7" s="149" t="s">
        <v>256</v>
      </c>
      <c r="K7" s="110"/>
      <c r="L7" s="149" t="s">
        <v>257</v>
      </c>
      <c r="M7" s="149" t="s">
        <v>257</v>
      </c>
      <c r="N7" s="110"/>
      <c r="O7" s="149" t="s">
        <v>257</v>
      </c>
      <c r="P7" s="149" t="s">
        <v>257</v>
      </c>
      <c r="Q7" s="149" t="s">
        <v>257</v>
      </c>
      <c r="R7" s="149" t="s">
        <v>257</v>
      </c>
      <c r="S7" s="149" t="s">
        <v>257</v>
      </c>
      <c r="T7" s="149" t="s">
        <v>257</v>
      </c>
      <c r="U7" s="149" t="s">
        <v>257</v>
      </c>
      <c r="V7" s="110"/>
      <c r="W7" s="149" t="s">
        <v>279</v>
      </c>
      <c r="X7" s="110"/>
      <c r="Y7" s="149" t="s">
        <v>279</v>
      </c>
      <c r="Z7" s="149" t="s">
        <v>279</v>
      </c>
      <c r="AA7" s="149" t="s">
        <v>279</v>
      </c>
      <c r="AB7" s="149" t="s">
        <v>279</v>
      </c>
      <c r="AC7" s="149" t="s">
        <v>279</v>
      </c>
      <c r="AD7" s="149" t="s">
        <v>279</v>
      </c>
      <c r="AF7" s="149" t="s">
        <v>294</v>
      </c>
    </row>
    <row r="8" spans="2:32" s="110" customFormat="1" ht="12" customHeight="1">
      <c r="B8" s="26" t="s">
        <v>2</v>
      </c>
      <c r="C8" s="26" t="s">
        <v>3</v>
      </c>
      <c r="D8" s="114">
        <f>'P&amp;L'!D9</f>
        <v>475113</v>
      </c>
      <c r="F8" s="114">
        <f>'P&amp;L'!F9</f>
        <v>100888</v>
      </c>
      <c r="G8" s="114">
        <f>'P&amp;L'!G9</f>
        <v>116706</v>
      </c>
      <c r="H8" s="114">
        <f>'P&amp;L'!H9</f>
        <v>217594</v>
      </c>
      <c r="I8" s="114">
        <f>'P&amp;L'!I9</f>
        <v>126254</v>
      </c>
      <c r="J8" s="114">
        <f>'P&amp;L'!J9</f>
        <v>343848</v>
      </c>
      <c r="L8" s="114">
        <f>'P&amp;L'!L9</f>
        <v>608549</v>
      </c>
      <c r="M8" s="114">
        <f>'P&amp;L'!M9</f>
        <v>608549</v>
      </c>
      <c r="O8" s="114">
        <f>'P&amp;L'!O9</f>
        <v>142096</v>
      </c>
      <c r="P8" s="114">
        <f>'P&amp;L'!P9</f>
        <v>138195</v>
      </c>
      <c r="Q8" s="114">
        <f>'P&amp;L'!Q9</f>
        <v>280291</v>
      </c>
      <c r="R8" s="114">
        <f>'P&amp;L'!R9</f>
        <v>183460</v>
      </c>
      <c r="S8" s="114">
        <f>'P&amp;L'!S9</f>
        <v>463751</v>
      </c>
      <c r="T8" s="114">
        <f>'P&amp;L'!T9</f>
        <v>172927</v>
      </c>
      <c r="U8" s="114">
        <f>'P&amp;L'!U9</f>
        <v>453218</v>
      </c>
      <c r="W8" s="114">
        <f>'P&amp;L'!W9</f>
        <v>724398</v>
      </c>
      <c r="Y8" s="114">
        <f>'P&amp;L'!Y9</f>
        <v>185370</v>
      </c>
      <c r="Z8" s="114">
        <f>'P&amp;L'!Z9</f>
        <v>185370</v>
      </c>
      <c r="AA8" s="114">
        <f>'P&amp;L'!AA9</f>
        <v>184348</v>
      </c>
      <c r="AB8" s="114">
        <f>'P&amp;L'!AB9</f>
        <v>369718</v>
      </c>
      <c r="AC8" s="114">
        <f>'P&amp;L'!AC9</f>
        <v>181155</v>
      </c>
      <c r="AD8" s="114">
        <f>'P&amp;L'!AD9</f>
        <v>550873</v>
      </c>
      <c r="AF8" s="114">
        <f>'P&amp;L'!AF9</f>
        <v>196008</v>
      </c>
    </row>
    <row r="9" spans="2:32" s="110" customFormat="1" ht="12" customHeight="1" outlineLevel="1">
      <c r="B9" s="28" t="s">
        <v>275</v>
      </c>
      <c r="C9" s="28" t="s">
        <v>274</v>
      </c>
      <c r="D9" s="111">
        <f>'P&amp;L'!D12</f>
        <v>0</v>
      </c>
      <c r="F9" s="111">
        <f>'P&amp;L'!F12</f>
        <v>0</v>
      </c>
      <c r="G9" s="111">
        <f>'P&amp;L'!G12</f>
        <v>0</v>
      </c>
      <c r="H9" s="111">
        <f>'P&amp;L'!H12</f>
        <v>0</v>
      </c>
      <c r="I9" s="111">
        <f>'P&amp;L'!I12</f>
        <v>0</v>
      </c>
      <c r="J9" s="111">
        <f>'P&amp;L'!J12</f>
        <v>0</v>
      </c>
      <c r="L9" s="111">
        <f>'P&amp;L'!L12</f>
        <v>-10830</v>
      </c>
      <c r="M9" s="111">
        <f>'P&amp;L'!M12</f>
        <v>-10830</v>
      </c>
      <c r="O9" s="111">
        <f>'P&amp;L'!O12</f>
        <v>0</v>
      </c>
      <c r="P9" s="111">
        <f>'P&amp;L'!P12</f>
        <v>0</v>
      </c>
      <c r="Q9" s="111">
        <f>'P&amp;L'!Q12</f>
        <v>0</v>
      </c>
      <c r="R9" s="111">
        <f>'P&amp;L'!R12</f>
        <v>0</v>
      </c>
      <c r="S9" s="111">
        <f>'P&amp;L'!S12</f>
        <v>0</v>
      </c>
      <c r="T9" s="111">
        <f>'P&amp;L'!T12</f>
        <v>-10327</v>
      </c>
      <c r="U9" s="111">
        <f>'P&amp;L'!U12</f>
        <v>-10327</v>
      </c>
      <c r="W9" s="111">
        <f>'P&amp;L'!W12</f>
        <v>-40666.78</v>
      </c>
      <c r="Y9" s="111">
        <f>'P&amp;L'!Y12</f>
        <v>-13746</v>
      </c>
      <c r="Z9" s="111">
        <f>'P&amp;L'!Z12</f>
        <v>-13746</v>
      </c>
      <c r="AA9" s="111">
        <f>'P&amp;L'!AA12</f>
        <v>-12756</v>
      </c>
      <c r="AB9" s="111">
        <f>'P&amp;L'!AB12</f>
        <v>-26502</v>
      </c>
      <c r="AC9" s="111">
        <f>'P&amp;L'!AC12</f>
        <v>-10550.487500000003</v>
      </c>
      <c r="AD9" s="111">
        <f>'P&amp;L'!AD12</f>
        <v>-37052.4875</v>
      </c>
      <c r="AF9" s="111">
        <f>'P&amp;L'!AF12</f>
        <v>-9354</v>
      </c>
    </row>
    <row r="10" spans="2:32" s="110" customFormat="1" ht="12" customHeight="1">
      <c r="B10" s="26" t="s">
        <v>295</v>
      </c>
      <c r="C10" s="26" t="s">
        <v>297</v>
      </c>
      <c r="D10" s="114">
        <f>D8+D9</f>
        <v>475113</v>
      </c>
      <c r="F10" s="114">
        <f>F8+F9</f>
        <v>100888</v>
      </c>
      <c r="G10" s="114">
        <f>G8+G9</f>
        <v>116706</v>
      </c>
      <c r="H10" s="114">
        <f>H8+H9</f>
        <v>217594</v>
      </c>
      <c r="I10" s="114">
        <f>I8+I9</f>
        <v>126254</v>
      </c>
      <c r="J10" s="114">
        <f>J8+J9</f>
        <v>343848</v>
      </c>
      <c r="L10" s="114">
        <f>L8+L9</f>
        <v>597719</v>
      </c>
      <c r="M10" s="114">
        <f>M8+M9</f>
        <v>597719</v>
      </c>
      <c r="O10" s="114">
        <f aca="true" t="shared" si="0" ref="O10:U10">O8+O9</f>
        <v>142096</v>
      </c>
      <c r="P10" s="114">
        <f t="shared" si="0"/>
        <v>138195</v>
      </c>
      <c r="Q10" s="114">
        <f t="shared" si="0"/>
        <v>280291</v>
      </c>
      <c r="R10" s="114">
        <f t="shared" si="0"/>
        <v>183460</v>
      </c>
      <c r="S10" s="114">
        <f t="shared" si="0"/>
        <v>463751</v>
      </c>
      <c r="T10" s="114">
        <f t="shared" si="0"/>
        <v>162600</v>
      </c>
      <c r="U10" s="114">
        <f t="shared" si="0"/>
        <v>442891</v>
      </c>
      <c r="W10" s="114">
        <f>W8+W9</f>
        <v>683731.22</v>
      </c>
      <c r="Y10" s="114">
        <f aca="true" t="shared" si="1" ref="Y10:AF10">Y8+Y9</f>
        <v>171624</v>
      </c>
      <c r="Z10" s="114">
        <f t="shared" si="1"/>
        <v>171624</v>
      </c>
      <c r="AA10" s="114">
        <f t="shared" si="1"/>
        <v>171592</v>
      </c>
      <c r="AB10" s="114">
        <f t="shared" si="1"/>
        <v>343216</v>
      </c>
      <c r="AC10" s="114">
        <f t="shared" si="1"/>
        <v>170604.5125</v>
      </c>
      <c r="AD10" s="114">
        <f t="shared" si="1"/>
        <v>513820.5125</v>
      </c>
      <c r="AF10" s="114">
        <f t="shared" si="1"/>
        <v>186654</v>
      </c>
    </row>
    <row r="11" spans="2:32" s="110" customFormat="1" ht="12" customHeight="1" outlineLevel="1">
      <c r="B11" s="175" t="s">
        <v>287</v>
      </c>
      <c r="C11" s="175" t="s">
        <v>288</v>
      </c>
      <c r="D11" s="111">
        <v>424579</v>
      </c>
      <c r="F11" s="111">
        <v>90842</v>
      </c>
      <c r="G11" s="111">
        <v>104450</v>
      </c>
      <c r="H11" s="111">
        <v>195293</v>
      </c>
      <c r="I11" s="111">
        <v>111339</v>
      </c>
      <c r="J11" s="111">
        <v>306632</v>
      </c>
      <c r="L11" s="111">
        <v>508633</v>
      </c>
      <c r="M11" s="111">
        <v>508633</v>
      </c>
      <c r="O11" s="111">
        <v>131563</v>
      </c>
      <c r="P11" s="111">
        <v>134597</v>
      </c>
      <c r="Q11" s="111">
        <v>266160</v>
      </c>
      <c r="R11" s="111">
        <v>126545</v>
      </c>
      <c r="S11" s="111">
        <v>392705</v>
      </c>
      <c r="T11" s="111">
        <v>126545</v>
      </c>
      <c r="U11" s="111">
        <v>392705</v>
      </c>
      <c r="W11" s="111">
        <v>508090</v>
      </c>
      <c r="Y11" s="111">
        <v>129576</v>
      </c>
      <c r="Z11" s="111">
        <v>129576</v>
      </c>
      <c r="AA11" s="111">
        <v>127607</v>
      </c>
      <c r="AB11" s="111">
        <v>257183</v>
      </c>
      <c r="AC11" s="111">
        <v>125489</v>
      </c>
      <c r="AD11" s="111">
        <v>382672</v>
      </c>
      <c r="AF11" s="111">
        <v>139515</v>
      </c>
    </row>
    <row r="12" spans="2:32" s="110" customFormat="1" ht="12" customHeight="1" outlineLevel="1">
      <c r="B12" s="175" t="s">
        <v>296</v>
      </c>
      <c r="C12" s="175" t="s">
        <v>290</v>
      </c>
      <c r="D12" s="111">
        <v>50534</v>
      </c>
      <c r="F12" s="111">
        <v>10046</v>
      </c>
      <c r="G12" s="111">
        <v>12256</v>
      </c>
      <c r="H12" s="111">
        <v>22301</v>
      </c>
      <c r="I12" s="111">
        <v>14915</v>
      </c>
      <c r="J12" s="111">
        <v>37216</v>
      </c>
      <c r="L12" s="111">
        <v>25919</v>
      </c>
      <c r="M12" s="111">
        <v>25919</v>
      </c>
      <c r="O12" s="111">
        <v>10533</v>
      </c>
      <c r="P12" s="111">
        <v>3598</v>
      </c>
      <c r="Q12" s="111">
        <v>14131</v>
      </c>
      <c r="R12" s="111">
        <v>5286</v>
      </c>
      <c r="S12" s="111">
        <v>19417</v>
      </c>
      <c r="T12" s="111">
        <v>5286</v>
      </c>
      <c r="U12" s="111">
        <v>19417</v>
      </c>
      <c r="W12" s="111">
        <v>41689</v>
      </c>
      <c r="Y12" s="111">
        <v>9677</v>
      </c>
      <c r="Z12" s="111">
        <v>9677</v>
      </c>
      <c r="AA12" s="111">
        <v>10222</v>
      </c>
      <c r="AB12" s="111">
        <v>19899</v>
      </c>
      <c r="AC12" s="111">
        <v>11354</v>
      </c>
      <c r="AD12" s="111">
        <v>31253</v>
      </c>
      <c r="AF12" s="111">
        <v>12156</v>
      </c>
    </row>
    <row r="13" spans="2:32" s="110" customFormat="1" ht="12" customHeight="1" outlineLevel="1">
      <c r="B13" s="175" t="s">
        <v>291</v>
      </c>
      <c r="C13" s="175" t="s">
        <v>292</v>
      </c>
      <c r="D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L13" s="111">
        <v>63167</v>
      </c>
      <c r="M13" s="111">
        <v>63167</v>
      </c>
      <c r="O13" s="111">
        <v>0</v>
      </c>
      <c r="P13" s="111">
        <v>0</v>
      </c>
      <c r="Q13" s="111">
        <v>0</v>
      </c>
      <c r="R13" s="111">
        <v>51629</v>
      </c>
      <c r="S13" s="111">
        <v>51629</v>
      </c>
      <c r="T13" s="111">
        <v>30769</v>
      </c>
      <c r="U13" s="111">
        <v>30769</v>
      </c>
      <c r="W13" s="111">
        <v>133952.22</v>
      </c>
      <c r="Y13" s="111">
        <v>32371</v>
      </c>
      <c r="Z13" s="111">
        <v>32371</v>
      </c>
      <c r="AA13" s="111">
        <v>33763</v>
      </c>
      <c r="AB13" s="111">
        <v>66134</v>
      </c>
      <c r="AC13" s="111">
        <v>33761.5125</v>
      </c>
      <c r="AD13" s="111">
        <v>99895.5125</v>
      </c>
      <c r="AF13" s="111">
        <v>34983</v>
      </c>
    </row>
    <row r="14" spans="4:32" ht="13.5">
      <c r="D14" s="176"/>
      <c r="F14" s="176"/>
      <c r="G14" s="176"/>
      <c r="H14" s="176"/>
      <c r="I14" s="176"/>
      <c r="J14" s="176"/>
      <c r="L14" s="176"/>
      <c r="M14" s="176"/>
      <c r="O14" s="176"/>
      <c r="P14" s="176"/>
      <c r="Q14" s="176"/>
      <c r="R14" s="176"/>
      <c r="S14" s="176"/>
      <c r="T14" s="176"/>
      <c r="U14" s="176"/>
      <c r="W14" s="176"/>
      <c r="Y14" s="176"/>
      <c r="Z14" s="176"/>
      <c r="AA14" s="176"/>
      <c r="AB14" s="176"/>
      <c r="AC14" s="176"/>
      <c r="AD14" s="176"/>
      <c r="AF14" s="176"/>
    </row>
    <row r="15" spans="23:32" ht="13.5">
      <c r="W15" s="177"/>
      <c r="AF15" s="177"/>
    </row>
  </sheetData>
  <sheetProtection/>
  <conditionalFormatting sqref="O7">
    <cfRule type="colorScale" priority="1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 D7">
    <cfRule type="colorScale" priority="1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P7">
    <cfRule type="colorScale" priority="1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7">
    <cfRule type="colorScale" priority="1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D6 O6:U6">
    <cfRule type="colorScale" priority="1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7:J7 Q7:U7">
    <cfRule type="colorScale" priority="1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:M7">
    <cfRule type="colorScale" priority="1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6:M6">
    <cfRule type="colorScale" priority="1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:AB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6:AB6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7:AD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6:AD6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6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</sheetPr>
  <dimension ref="B1:AF55"/>
  <sheetViews>
    <sheetView showGridLines="0" zoomScale="85" zoomScaleNormal="85" zoomScaleSheetLayoutView="70" zoomScalePageLayoutView="80" workbookViewId="0" topLeftCell="A1">
      <pane ySplit="8" topLeftCell="A27" activePane="bottomLeft" state="frozen"/>
      <selection pane="topLeft" activeCell="C16" sqref="C16"/>
      <selection pane="bottomLeft" activeCell="AF10" sqref="AF10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2" customWidth="1"/>
    <col min="5" max="5" width="1.57421875" style="112" customWidth="1"/>
    <col min="6" max="6" width="12.7109375" style="57" customWidth="1"/>
    <col min="7" max="7" width="12.57421875" style="12" customWidth="1"/>
    <col min="8" max="8" width="11.7109375" style="12" customWidth="1"/>
    <col min="9" max="10" width="11.7109375" style="112" customWidth="1"/>
    <col min="11" max="11" width="2.140625" style="110" customWidth="1"/>
    <col min="12" max="12" width="9.7109375" style="110" customWidth="1"/>
    <col min="13" max="13" width="12.00390625" style="110" customWidth="1"/>
    <col min="14" max="14" width="1.57421875" style="112" customWidth="1"/>
    <col min="15" max="15" width="12.7109375" style="57" customWidth="1"/>
    <col min="16" max="16" width="11.421875" style="12" customWidth="1"/>
    <col min="17" max="17" width="9.7109375" style="12" customWidth="1"/>
    <col min="18" max="19" width="9.7109375" style="112" customWidth="1"/>
    <col min="20" max="20" width="12.00390625" style="112" customWidth="1"/>
    <col min="21" max="21" width="12.7109375" style="112" customWidth="1"/>
    <col min="22" max="22" width="2.8515625" style="12" customWidth="1"/>
    <col min="23" max="23" width="12.7109375" style="112" customWidth="1"/>
    <col min="24" max="24" width="2.8515625" style="112" customWidth="1"/>
    <col min="25" max="25" width="12.7109375" style="57" customWidth="1"/>
    <col min="26" max="26" width="13.00390625" style="57" customWidth="1"/>
    <col min="27" max="30" width="12.7109375" style="57" customWidth="1"/>
    <col min="31" max="31" width="5.00390625" style="12" customWidth="1"/>
    <col min="32" max="32" width="12.7109375" style="57" customWidth="1"/>
    <col min="33" max="16384" width="8.57421875" style="12" customWidth="1"/>
  </cols>
  <sheetData>
    <row r="1" spans="2:32" s="2" customFormat="1" ht="12" customHeight="1">
      <c r="B1" s="18"/>
      <c r="D1" s="110"/>
      <c r="E1" s="110"/>
      <c r="F1" s="19"/>
      <c r="I1" s="110"/>
      <c r="J1" s="110"/>
      <c r="K1" s="110"/>
      <c r="L1" s="110"/>
      <c r="M1" s="110"/>
      <c r="N1" s="110"/>
      <c r="O1" s="19"/>
      <c r="R1" s="110"/>
      <c r="S1" s="110"/>
      <c r="T1" s="110"/>
      <c r="U1" s="110"/>
      <c r="W1" s="110"/>
      <c r="X1" s="110"/>
      <c r="Y1" s="19"/>
      <c r="Z1" s="19"/>
      <c r="AA1" s="19"/>
      <c r="AB1" s="19"/>
      <c r="AC1" s="19"/>
      <c r="AD1" s="19"/>
      <c r="AF1" s="19"/>
    </row>
    <row r="2" spans="2:32" s="2" customFormat="1" ht="12" customHeight="1">
      <c r="B2" s="20"/>
      <c r="D2" s="147"/>
      <c r="E2" s="110"/>
      <c r="F2" s="19"/>
      <c r="I2" s="110"/>
      <c r="J2" s="110"/>
      <c r="K2" s="110"/>
      <c r="L2" s="110"/>
      <c r="M2" s="110"/>
      <c r="N2" s="110"/>
      <c r="O2" s="19"/>
      <c r="R2" s="110"/>
      <c r="S2" s="110"/>
      <c r="T2" s="110"/>
      <c r="U2" s="110"/>
      <c r="W2" s="110"/>
      <c r="X2" s="110"/>
      <c r="Y2" s="19"/>
      <c r="Z2" s="19"/>
      <c r="AA2" s="19"/>
      <c r="AB2" s="19"/>
      <c r="AC2" s="19"/>
      <c r="AD2" s="19"/>
      <c r="AF2" s="19"/>
    </row>
    <row r="3" spans="2:32" s="2" customFormat="1" ht="12" customHeight="1">
      <c r="B3" s="19"/>
      <c r="D3" s="21"/>
      <c r="E3" s="110"/>
      <c r="F3" s="21"/>
      <c r="G3" s="21"/>
      <c r="H3" s="21"/>
      <c r="I3" s="21"/>
      <c r="J3" s="21"/>
      <c r="K3" s="110"/>
      <c r="L3" s="19"/>
      <c r="M3" s="19"/>
      <c r="N3" s="110"/>
      <c r="O3" s="21"/>
      <c r="P3" s="21"/>
      <c r="Q3" s="21"/>
      <c r="R3" s="21"/>
      <c r="S3" s="21"/>
      <c r="T3" s="21"/>
      <c r="U3" s="21"/>
      <c r="W3" s="21"/>
      <c r="X3" s="110"/>
      <c r="Y3" s="21"/>
      <c r="Z3" s="21"/>
      <c r="AA3" s="21"/>
      <c r="AB3" s="21"/>
      <c r="AC3" s="21"/>
      <c r="AD3" s="21"/>
      <c r="AF3" s="21"/>
    </row>
    <row r="4" spans="2:32" s="2" customFormat="1" ht="12" customHeight="1">
      <c r="B4" s="19"/>
      <c r="D4" s="110"/>
      <c r="E4" s="110"/>
      <c r="F4" s="100"/>
      <c r="G4" s="105"/>
      <c r="H4" s="105"/>
      <c r="I4" s="146"/>
      <c r="J4" s="146"/>
      <c r="K4" s="110"/>
      <c r="L4" s="156"/>
      <c r="M4" s="156"/>
      <c r="N4" s="110"/>
      <c r="O4" s="99"/>
      <c r="P4" s="105"/>
      <c r="Q4" s="105"/>
      <c r="R4" s="146"/>
      <c r="S4" s="146"/>
      <c r="T4" s="146"/>
      <c r="U4" s="146"/>
      <c r="W4" s="146"/>
      <c r="X4" s="110"/>
      <c r="Y4" s="146"/>
      <c r="Z4" s="146"/>
      <c r="AA4" s="146"/>
      <c r="AB4" s="146"/>
      <c r="AC4" s="146"/>
      <c r="AD4" s="146"/>
      <c r="AF4" s="146"/>
    </row>
    <row r="5" spans="2:32" s="2" customFormat="1" ht="11.25">
      <c r="B5" s="22" t="s">
        <v>0</v>
      </c>
      <c r="C5" s="22" t="s">
        <v>1</v>
      </c>
      <c r="D5" s="152" t="s">
        <v>187</v>
      </c>
      <c r="E5" s="153"/>
      <c r="F5" s="152" t="s">
        <v>200</v>
      </c>
      <c r="G5" s="152" t="s">
        <v>200</v>
      </c>
      <c r="H5" s="152" t="s">
        <v>200</v>
      </c>
      <c r="I5" s="152" t="s">
        <v>200</v>
      </c>
      <c r="J5" s="152" t="s">
        <v>200</v>
      </c>
      <c r="K5" s="153"/>
      <c r="L5" s="157" t="s">
        <v>187</v>
      </c>
      <c r="M5" s="157" t="s">
        <v>283</v>
      </c>
      <c r="N5" s="153"/>
      <c r="O5" s="152" t="s">
        <v>200</v>
      </c>
      <c r="P5" s="152" t="s">
        <v>200</v>
      </c>
      <c r="Q5" s="152" t="s">
        <v>200</v>
      </c>
      <c r="R5" s="152" t="s">
        <v>200</v>
      </c>
      <c r="S5" s="152" t="s">
        <v>200</v>
      </c>
      <c r="T5" s="152" t="s">
        <v>283</v>
      </c>
      <c r="U5" s="152" t="s">
        <v>283</v>
      </c>
      <c r="W5" s="152" t="s">
        <v>187</v>
      </c>
      <c r="X5" s="110"/>
      <c r="Y5" s="152" t="s">
        <v>200</v>
      </c>
      <c r="Z5" s="152" t="s">
        <v>283</v>
      </c>
      <c r="AA5" s="152" t="s">
        <v>200</v>
      </c>
      <c r="AB5" s="152" t="s">
        <v>200</v>
      </c>
      <c r="AC5" s="152" t="s">
        <v>200</v>
      </c>
      <c r="AD5" s="152" t="s">
        <v>200</v>
      </c>
      <c r="AF5" s="152" t="s">
        <v>200</v>
      </c>
    </row>
    <row r="6" spans="2:32" s="2" customFormat="1" ht="12" customHeight="1">
      <c r="B6" s="1" t="s">
        <v>203</v>
      </c>
      <c r="C6" s="24"/>
      <c r="D6" s="152" t="s">
        <v>249</v>
      </c>
      <c r="E6" s="153"/>
      <c r="F6" s="152" t="s">
        <v>208</v>
      </c>
      <c r="G6" s="152" t="s">
        <v>208</v>
      </c>
      <c r="H6" s="152" t="s">
        <v>208</v>
      </c>
      <c r="I6" s="152" t="s">
        <v>208</v>
      </c>
      <c r="J6" s="152" t="s">
        <v>208</v>
      </c>
      <c r="K6" s="153"/>
      <c r="L6" s="157" t="s">
        <v>249</v>
      </c>
      <c r="M6" s="157" t="s">
        <v>284</v>
      </c>
      <c r="N6" s="153"/>
      <c r="O6" s="152" t="s">
        <v>208</v>
      </c>
      <c r="P6" s="152" t="s">
        <v>208</v>
      </c>
      <c r="Q6" s="152" t="s">
        <v>208</v>
      </c>
      <c r="R6" s="152" t="s">
        <v>208</v>
      </c>
      <c r="S6" s="152" t="s">
        <v>208</v>
      </c>
      <c r="T6" s="152" t="s">
        <v>284</v>
      </c>
      <c r="U6" s="152" t="s">
        <v>284</v>
      </c>
      <c r="W6" s="152" t="s">
        <v>249</v>
      </c>
      <c r="X6" s="110"/>
      <c r="Y6" s="152" t="s">
        <v>208</v>
      </c>
      <c r="Z6" s="152" t="s">
        <v>284</v>
      </c>
      <c r="AA6" s="152" t="s">
        <v>208</v>
      </c>
      <c r="AB6" s="152" t="s">
        <v>208</v>
      </c>
      <c r="AC6" s="152" t="s">
        <v>208</v>
      </c>
      <c r="AD6" s="152" t="s">
        <v>208</v>
      </c>
      <c r="AF6" s="152" t="s">
        <v>208</v>
      </c>
    </row>
    <row r="7" spans="2:32" s="110" customFormat="1" ht="9.75">
      <c r="B7" s="1"/>
      <c r="C7" s="24"/>
      <c r="D7" s="148" t="s">
        <v>266</v>
      </c>
      <c r="F7" s="148" t="s">
        <v>258</v>
      </c>
      <c r="G7" s="148" t="s">
        <v>259</v>
      </c>
      <c r="H7" s="148" t="s">
        <v>260</v>
      </c>
      <c r="I7" s="148" t="s">
        <v>272</v>
      </c>
      <c r="J7" s="148" t="s">
        <v>271</v>
      </c>
      <c r="L7" s="158" t="s">
        <v>266</v>
      </c>
      <c r="M7" s="158" t="s">
        <v>266</v>
      </c>
      <c r="O7" s="148" t="s">
        <v>258</v>
      </c>
      <c r="P7" s="148" t="s">
        <v>259</v>
      </c>
      <c r="Q7" s="148" t="s">
        <v>260</v>
      </c>
      <c r="R7" s="148" t="s">
        <v>272</v>
      </c>
      <c r="S7" s="148" t="s">
        <v>271</v>
      </c>
      <c r="T7" s="148" t="s">
        <v>272</v>
      </c>
      <c r="U7" s="148" t="s">
        <v>271</v>
      </c>
      <c r="W7" s="148" t="s">
        <v>266</v>
      </c>
      <c r="Y7" s="148" t="s">
        <v>258</v>
      </c>
      <c r="Z7" s="148" t="s">
        <v>258</v>
      </c>
      <c r="AA7" s="148" t="s">
        <v>259</v>
      </c>
      <c r="AB7" s="148" t="s">
        <v>260</v>
      </c>
      <c r="AC7" s="148" t="s">
        <v>272</v>
      </c>
      <c r="AD7" s="148" t="s">
        <v>271</v>
      </c>
      <c r="AF7" s="148" t="s">
        <v>258</v>
      </c>
    </row>
    <row r="8" spans="2:32" s="2" customFormat="1" ht="9.75">
      <c r="B8" s="25"/>
      <c r="C8" s="25"/>
      <c r="D8" s="149" t="s">
        <v>256</v>
      </c>
      <c r="E8" s="110"/>
      <c r="F8" s="149" t="s">
        <v>256</v>
      </c>
      <c r="G8" s="149" t="s">
        <v>256</v>
      </c>
      <c r="H8" s="149" t="s">
        <v>256</v>
      </c>
      <c r="I8" s="149" t="s">
        <v>256</v>
      </c>
      <c r="J8" s="149" t="s">
        <v>256</v>
      </c>
      <c r="K8" s="110"/>
      <c r="L8" s="149" t="s">
        <v>257</v>
      </c>
      <c r="M8" s="149" t="s">
        <v>257</v>
      </c>
      <c r="N8" s="110"/>
      <c r="O8" s="149" t="s">
        <v>257</v>
      </c>
      <c r="P8" s="149" t="s">
        <v>257</v>
      </c>
      <c r="Q8" s="149" t="s">
        <v>257</v>
      </c>
      <c r="R8" s="149" t="s">
        <v>257</v>
      </c>
      <c r="S8" s="149" t="s">
        <v>257</v>
      </c>
      <c r="T8" s="149" t="s">
        <v>257</v>
      </c>
      <c r="U8" s="149" t="s">
        <v>257</v>
      </c>
      <c r="W8" s="149" t="s">
        <v>279</v>
      </c>
      <c r="X8" s="110"/>
      <c r="Y8" s="149" t="s">
        <v>279</v>
      </c>
      <c r="Z8" s="149" t="s">
        <v>279</v>
      </c>
      <c r="AA8" s="149" t="s">
        <v>279</v>
      </c>
      <c r="AB8" s="149" t="s">
        <v>279</v>
      </c>
      <c r="AC8" s="149" t="s">
        <v>279</v>
      </c>
      <c r="AD8" s="149" t="s">
        <v>279</v>
      </c>
      <c r="AF8" s="149" t="s">
        <v>294</v>
      </c>
    </row>
    <row r="9" spans="2:32" s="2" customFormat="1" ht="12" customHeight="1">
      <c r="B9" s="26" t="s">
        <v>2</v>
      </c>
      <c r="C9" s="26" t="s">
        <v>3</v>
      </c>
      <c r="D9" s="114">
        <v>475113</v>
      </c>
      <c r="E9" s="110"/>
      <c r="F9" s="27">
        <v>100888</v>
      </c>
      <c r="G9" s="114">
        <v>116706</v>
      </c>
      <c r="H9" s="114">
        <v>217594</v>
      </c>
      <c r="I9" s="114">
        <v>126254</v>
      </c>
      <c r="J9" s="114">
        <v>343848</v>
      </c>
      <c r="K9" s="110"/>
      <c r="L9" s="114">
        <v>608549</v>
      </c>
      <c r="M9" s="114">
        <v>608549</v>
      </c>
      <c r="N9" s="110"/>
      <c r="O9" s="27">
        <v>142096</v>
      </c>
      <c r="P9" s="114">
        <v>138195</v>
      </c>
      <c r="Q9" s="114">
        <v>280291</v>
      </c>
      <c r="R9" s="114">
        <v>183460</v>
      </c>
      <c r="S9" s="114">
        <v>463751</v>
      </c>
      <c r="T9" s="114">
        <v>172927</v>
      </c>
      <c r="U9" s="114">
        <v>453218</v>
      </c>
      <c r="W9" s="114">
        <v>724398</v>
      </c>
      <c r="X9" s="110"/>
      <c r="Y9" s="114">
        <v>185370</v>
      </c>
      <c r="Z9" s="114">
        <v>185370</v>
      </c>
      <c r="AA9" s="114">
        <v>184348</v>
      </c>
      <c r="AB9" s="114">
        <v>369718</v>
      </c>
      <c r="AC9" s="114">
        <v>181155</v>
      </c>
      <c r="AD9" s="114">
        <v>550873</v>
      </c>
      <c r="AE9" s="110"/>
      <c r="AF9" s="114">
        <v>196008</v>
      </c>
    </row>
    <row r="10" spans="2:32" s="2" customFormat="1" ht="12" customHeight="1" outlineLevel="1">
      <c r="B10" s="28" t="s">
        <v>4</v>
      </c>
      <c r="C10" s="28" t="s">
        <v>5</v>
      </c>
      <c r="D10" s="111">
        <v>-12037</v>
      </c>
      <c r="E10" s="110"/>
      <c r="F10" s="11">
        <v>-2872</v>
      </c>
      <c r="G10" s="111">
        <v>-3048</v>
      </c>
      <c r="H10" s="111">
        <v>-5920</v>
      </c>
      <c r="I10" s="111">
        <v>-2918</v>
      </c>
      <c r="J10" s="111">
        <v>-8838</v>
      </c>
      <c r="K10" s="110"/>
      <c r="L10" s="111">
        <v>-15812</v>
      </c>
      <c r="M10" s="111">
        <v>-22199.673342548078</v>
      </c>
      <c r="N10" s="110"/>
      <c r="O10" s="11">
        <v>-3089</v>
      </c>
      <c r="P10" s="111">
        <v>-3143</v>
      </c>
      <c r="Q10" s="111">
        <v>-6232</v>
      </c>
      <c r="R10" s="111">
        <v>-8146</v>
      </c>
      <c r="S10" s="111">
        <v>-14378</v>
      </c>
      <c r="T10" s="111">
        <v>-11339.658792467948</v>
      </c>
      <c r="U10" s="111">
        <v>-17571.658792467948</v>
      </c>
      <c r="W10" s="111">
        <v>-34437</v>
      </c>
      <c r="X10" s="110"/>
      <c r="Y10" s="111">
        <v>-5489</v>
      </c>
      <c r="Z10" s="111">
        <v>-8691.136420673076</v>
      </c>
      <c r="AA10" s="111">
        <v>-8566.863579326924</v>
      </c>
      <c r="AB10" s="111">
        <v>-17258</v>
      </c>
      <c r="AC10" s="111">
        <v>-8688</v>
      </c>
      <c r="AD10" s="111">
        <v>-25946</v>
      </c>
      <c r="AE10" s="110"/>
      <c r="AF10" s="111">
        <v>-8438</v>
      </c>
    </row>
    <row r="11" spans="2:32" s="2" customFormat="1" ht="12" customHeight="1" outlineLevel="1">
      <c r="B11" s="28" t="s">
        <v>12</v>
      </c>
      <c r="C11" s="25" t="s">
        <v>13</v>
      </c>
      <c r="D11" s="111">
        <v>-146676</v>
      </c>
      <c r="E11" s="110"/>
      <c r="F11" s="11">
        <v>-35907</v>
      </c>
      <c r="G11" s="111">
        <v>-37073</v>
      </c>
      <c r="H11" s="111">
        <v>-72980</v>
      </c>
      <c r="I11" s="111">
        <v>-32780</v>
      </c>
      <c r="J11" s="111">
        <v>-105760</v>
      </c>
      <c r="K11" s="110"/>
      <c r="L11" s="111">
        <v>-212077</v>
      </c>
      <c r="M11" s="111">
        <v>-212077</v>
      </c>
      <c r="N11" s="110"/>
      <c r="O11" s="11">
        <v>-46158</v>
      </c>
      <c r="P11" s="111">
        <v>-40754</v>
      </c>
      <c r="Q11" s="111">
        <v>-86912</v>
      </c>
      <c r="R11" s="111">
        <v>-50810</v>
      </c>
      <c r="S11" s="111">
        <v>-137722</v>
      </c>
      <c r="T11" s="111">
        <v>-50810</v>
      </c>
      <c r="U11" s="111">
        <v>-137722</v>
      </c>
      <c r="W11" s="111">
        <v>-252050</v>
      </c>
      <c r="X11" s="110"/>
      <c r="Y11" s="111">
        <v>-62766</v>
      </c>
      <c r="Z11" s="111">
        <v>-62766</v>
      </c>
      <c r="AA11" s="111">
        <v>-60705</v>
      </c>
      <c r="AB11" s="111">
        <v>-123471</v>
      </c>
      <c r="AC11" s="111">
        <v>-65406</v>
      </c>
      <c r="AD11" s="111">
        <v>-188877</v>
      </c>
      <c r="AE11" s="110"/>
      <c r="AF11" s="111">
        <v>-68881</v>
      </c>
    </row>
    <row r="12" spans="2:32" s="110" customFormat="1" ht="12" customHeight="1" outlineLevel="1">
      <c r="B12" s="28" t="s">
        <v>275</v>
      </c>
      <c r="C12" s="28" t="s">
        <v>274</v>
      </c>
      <c r="D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L12" s="111">
        <v>-10830</v>
      </c>
      <c r="M12" s="111">
        <v>-10830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-10327</v>
      </c>
      <c r="U12" s="111">
        <v>-10327</v>
      </c>
      <c r="W12" s="111">
        <v>-40666.78</v>
      </c>
      <c r="Y12" s="111">
        <v>-13746</v>
      </c>
      <c r="Z12" s="111">
        <v>-13746</v>
      </c>
      <c r="AA12" s="111">
        <v>-12756</v>
      </c>
      <c r="AB12" s="111">
        <v>-26502</v>
      </c>
      <c r="AC12" s="111">
        <v>-10550.487500000003</v>
      </c>
      <c r="AD12" s="111">
        <v>-37052.4875</v>
      </c>
      <c r="AF12" s="111">
        <v>-9354</v>
      </c>
    </row>
    <row r="13" spans="2:32" s="2" customFormat="1" ht="12" customHeight="1" outlineLevel="1">
      <c r="B13" s="28" t="s">
        <v>6</v>
      </c>
      <c r="C13" s="28" t="s">
        <v>7</v>
      </c>
      <c r="D13" s="111">
        <v>-54134</v>
      </c>
      <c r="E13" s="110"/>
      <c r="F13" s="11">
        <v>-12754</v>
      </c>
      <c r="G13" s="111">
        <v>-4581</v>
      </c>
      <c r="H13" s="111">
        <v>-17335</v>
      </c>
      <c r="I13" s="111">
        <v>-12853</v>
      </c>
      <c r="J13" s="111">
        <v>-30188</v>
      </c>
      <c r="K13" s="110"/>
      <c r="L13" s="111">
        <v>-59449</v>
      </c>
      <c r="M13" s="111">
        <v>-59449</v>
      </c>
      <c r="N13" s="110"/>
      <c r="O13" s="11">
        <v>-14680</v>
      </c>
      <c r="P13" s="111">
        <v>-9262</v>
      </c>
      <c r="Q13" s="111">
        <v>-23942</v>
      </c>
      <c r="R13" s="111">
        <v>-14480</v>
      </c>
      <c r="S13" s="111">
        <v>-38422</v>
      </c>
      <c r="T13" s="111">
        <v>-14480</v>
      </c>
      <c r="U13" s="111">
        <v>-38422</v>
      </c>
      <c r="W13" s="111">
        <v>-54087</v>
      </c>
      <c r="X13" s="110"/>
      <c r="Y13" s="111">
        <v>-14206</v>
      </c>
      <c r="Z13" s="111">
        <v>-14206</v>
      </c>
      <c r="AA13" s="111">
        <v>-8145</v>
      </c>
      <c r="AB13" s="111">
        <v>-22351</v>
      </c>
      <c r="AC13" s="111">
        <v>-11127</v>
      </c>
      <c r="AD13" s="111">
        <v>-33478</v>
      </c>
      <c r="AE13" s="110"/>
      <c r="AF13" s="111">
        <v>-18654</v>
      </c>
    </row>
    <row r="14" spans="2:32" s="2" customFormat="1" ht="12" customHeight="1" outlineLevel="1">
      <c r="B14" s="28" t="s">
        <v>8</v>
      </c>
      <c r="C14" s="28" t="s">
        <v>9</v>
      </c>
      <c r="D14" s="111">
        <v>-5099</v>
      </c>
      <c r="E14" s="110"/>
      <c r="F14" s="11">
        <v>-1569</v>
      </c>
      <c r="G14" s="111">
        <v>-1570</v>
      </c>
      <c r="H14" s="111">
        <v>-3139</v>
      </c>
      <c r="I14" s="111">
        <v>-1137</v>
      </c>
      <c r="J14" s="111">
        <v>-4276</v>
      </c>
      <c r="K14" s="110"/>
      <c r="L14" s="111">
        <v>-8890</v>
      </c>
      <c r="M14" s="111">
        <v>-8890</v>
      </c>
      <c r="N14" s="110"/>
      <c r="O14" s="11">
        <v>-1460</v>
      </c>
      <c r="P14" s="111">
        <v>-2337</v>
      </c>
      <c r="Q14" s="111">
        <v>-3797</v>
      </c>
      <c r="R14" s="111">
        <v>-2198</v>
      </c>
      <c r="S14" s="111">
        <v>-5995</v>
      </c>
      <c r="T14" s="111">
        <v>-2198</v>
      </c>
      <c r="U14" s="111">
        <v>-5995</v>
      </c>
      <c r="W14" s="111">
        <v>-13326</v>
      </c>
      <c r="X14" s="110"/>
      <c r="Y14" s="111">
        <v>-3106</v>
      </c>
      <c r="Z14" s="111">
        <v>-3106</v>
      </c>
      <c r="AA14" s="111">
        <v>-3405</v>
      </c>
      <c r="AB14" s="111">
        <v>-6511</v>
      </c>
      <c r="AC14" s="111">
        <v>-3211</v>
      </c>
      <c r="AD14" s="111">
        <v>-9722</v>
      </c>
      <c r="AE14" s="110"/>
      <c r="AF14" s="111">
        <v>-3585</v>
      </c>
    </row>
    <row r="15" spans="2:32" s="2" customFormat="1" ht="12" customHeight="1" outlineLevel="1">
      <c r="B15" s="28" t="s">
        <v>10</v>
      </c>
      <c r="C15" s="28" t="s">
        <v>11</v>
      </c>
      <c r="D15" s="111">
        <v>-24543</v>
      </c>
      <c r="E15" s="110"/>
      <c r="F15" s="11">
        <v>-3501</v>
      </c>
      <c r="G15" s="111">
        <v>-4145</v>
      </c>
      <c r="H15" s="111">
        <v>-7646</v>
      </c>
      <c r="I15" s="111">
        <v>-8677</v>
      </c>
      <c r="J15" s="111">
        <v>-16323</v>
      </c>
      <c r="K15" s="110"/>
      <c r="L15" s="111">
        <v>-39171</v>
      </c>
      <c r="M15" s="111">
        <v>-39171</v>
      </c>
      <c r="N15" s="110"/>
      <c r="O15" s="11">
        <v>-5265</v>
      </c>
      <c r="P15" s="111">
        <v>-13366</v>
      </c>
      <c r="Q15" s="111">
        <v>-18631</v>
      </c>
      <c r="R15" s="111">
        <v>-30595</v>
      </c>
      <c r="S15" s="111">
        <v>-49226</v>
      </c>
      <c r="T15" s="111">
        <v>-9735</v>
      </c>
      <c r="U15" s="111">
        <v>-28366</v>
      </c>
      <c r="W15" s="111">
        <v>-35505.22</v>
      </c>
      <c r="X15" s="110"/>
      <c r="Y15" s="111">
        <v>-7998</v>
      </c>
      <c r="Z15" s="111">
        <v>-7998</v>
      </c>
      <c r="AA15" s="111">
        <v>-9191</v>
      </c>
      <c r="AB15" s="111">
        <v>-17189</v>
      </c>
      <c r="AC15" s="111">
        <v>-7551.512499999997</v>
      </c>
      <c r="AD15" s="111">
        <v>-24740.512499999997</v>
      </c>
      <c r="AE15" s="110"/>
      <c r="AF15" s="111">
        <v>-9456</v>
      </c>
    </row>
    <row r="16" spans="2:32" s="2" customFormat="1" ht="12" customHeight="1" outlineLevel="1">
      <c r="B16" s="28" t="s">
        <v>14</v>
      </c>
      <c r="C16" s="25" t="s">
        <v>15</v>
      </c>
      <c r="D16" s="111">
        <v>-6044</v>
      </c>
      <c r="E16" s="110"/>
      <c r="F16" s="11">
        <v>-1109</v>
      </c>
      <c r="G16" s="111">
        <v>-1301</v>
      </c>
      <c r="H16" s="111">
        <v>-2410</v>
      </c>
      <c r="I16" s="111">
        <v>-1187</v>
      </c>
      <c r="J16" s="111">
        <v>-3597</v>
      </c>
      <c r="K16" s="110"/>
      <c r="L16" s="111">
        <v>-8100</v>
      </c>
      <c r="M16" s="111">
        <v>-8100</v>
      </c>
      <c r="N16" s="110"/>
      <c r="O16" s="11">
        <v>-1035</v>
      </c>
      <c r="P16" s="111">
        <v>-1202</v>
      </c>
      <c r="Q16" s="111">
        <v>-2237</v>
      </c>
      <c r="R16" s="111">
        <v>-2887</v>
      </c>
      <c r="S16" s="111">
        <v>-5124</v>
      </c>
      <c r="T16" s="111">
        <v>-2887</v>
      </c>
      <c r="U16" s="111">
        <v>-5124</v>
      </c>
      <c r="W16" s="111">
        <v>-11032</v>
      </c>
      <c r="X16" s="110"/>
      <c r="Y16" s="111">
        <v>-2098</v>
      </c>
      <c r="Z16" s="111">
        <v>-2098</v>
      </c>
      <c r="AA16" s="111">
        <v>-2551</v>
      </c>
      <c r="AB16" s="111">
        <v>-4649</v>
      </c>
      <c r="AC16" s="111">
        <v>-2782</v>
      </c>
      <c r="AD16" s="111">
        <v>-7431</v>
      </c>
      <c r="AE16" s="110"/>
      <c r="AF16" s="111">
        <v>-2123</v>
      </c>
    </row>
    <row r="17" spans="2:32" s="2" customFormat="1" ht="12" customHeight="1" outlineLevel="1">
      <c r="B17" s="28" t="s">
        <v>16</v>
      </c>
      <c r="C17" s="25" t="s">
        <v>17</v>
      </c>
      <c r="D17" s="111">
        <v>1114</v>
      </c>
      <c r="E17" s="110"/>
      <c r="F17" s="11">
        <v>240</v>
      </c>
      <c r="G17" s="111">
        <v>324</v>
      </c>
      <c r="H17" s="111">
        <v>564</v>
      </c>
      <c r="I17" s="111">
        <v>248</v>
      </c>
      <c r="J17" s="111">
        <v>812</v>
      </c>
      <c r="K17" s="110"/>
      <c r="L17" s="111">
        <v>2425</v>
      </c>
      <c r="M17" s="111">
        <v>2425</v>
      </c>
      <c r="N17" s="110"/>
      <c r="O17" s="11">
        <v>388</v>
      </c>
      <c r="P17" s="111">
        <v>329</v>
      </c>
      <c r="Q17" s="111">
        <v>717</v>
      </c>
      <c r="R17" s="111">
        <v>505</v>
      </c>
      <c r="S17" s="111">
        <v>1222</v>
      </c>
      <c r="T17" s="111">
        <v>505</v>
      </c>
      <c r="U17" s="111">
        <v>1222</v>
      </c>
      <c r="W17" s="111">
        <v>3160</v>
      </c>
      <c r="X17" s="110"/>
      <c r="Y17" s="111">
        <v>828</v>
      </c>
      <c r="Z17" s="111">
        <v>828</v>
      </c>
      <c r="AA17" s="111">
        <v>509</v>
      </c>
      <c r="AB17" s="111">
        <v>1337</v>
      </c>
      <c r="AC17" s="111">
        <v>575</v>
      </c>
      <c r="AD17" s="111">
        <v>1912</v>
      </c>
      <c r="AE17" s="110"/>
      <c r="AF17" s="111">
        <v>587</v>
      </c>
    </row>
    <row r="18" spans="2:32" s="2" customFormat="1" ht="12" customHeight="1" outlineLevel="1">
      <c r="B18" s="28" t="s">
        <v>18</v>
      </c>
      <c r="C18" s="28" t="s">
        <v>19</v>
      </c>
      <c r="D18" s="111">
        <v>-328</v>
      </c>
      <c r="E18" s="110"/>
      <c r="F18" s="11">
        <v>-249</v>
      </c>
      <c r="G18" s="111">
        <v>67</v>
      </c>
      <c r="H18" s="111">
        <v>-182</v>
      </c>
      <c r="I18" s="111">
        <v>-110</v>
      </c>
      <c r="J18" s="111">
        <v>-292</v>
      </c>
      <c r="K18" s="110"/>
      <c r="L18" s="111">
        <v>-3177</v>
      </c>
      <c r="M18" s="111">
        <v>-3177</v>
      </c>
      <c r="N18" s="110"/>
      <c r="O18" s="11">
        <v>-1760</v>
      </c>
      <c r="P18" s="111">
        <v>-389</v>
      </c>
      <c r="Q18" s="111">
        <v>-2149</v>
      </c>
      <c r="R18" s="111">
        <v>-441</v>
      </c>
      <c r="S18" s="111">
        <v>-2590</v>
      </c>
      <c r="T18" s="111">
        <v>-441</v>
      </c>
      <c r="U18" s="111">
        <v>-2590</v>
      </c>
      <c r="W18" s="111">
        <v>-3992</v>
      </c>
      <c r="X18" s="110"/>
      <c r="Y18" s="111">
        <v>-472</v>
      </c>
      <c r="Z18" s="111">
        <v>-472</v>
      </c>
      <c r="AA18" s="111">
        <v>-1199</v>
      </c>
      <c r="AB18" s="111">
        <v>-1670</v>
      </c>
      <c r="AC18" s="111">
        <v>-9</v>
      </c>
      <c r="AD18" s="111">
        <v>-1678</v>
      </c>
      <c r="AE18" s="110"/>
      <c r="AF18" s="111">
        <v>-85</v>
      </c>
    </row>
    <row r="19" spans="2:32" s="2" customFormat="1" ht="12" customHeight="1" outlineLevel="1">
      <c r="B19" s="29" t="s">
        <v>20</v>
      </c>
      <c r="C19" s="30" t="s">
        <v>21</v>
      </c>
      <c r="D19" s="111">
        <v>142</v>
      </c>
      <c r="E19" s="110"/>
      <c r="F19" s="11">
        <v>364</v>
      </c>
      <c r="G19" s="111">
        <v>-49</v>
      </c>
      <c r="H19" s="111">
        <v>315</v>
      </c>
      <c r="I19" s="111">
        <v>49</v>
      </c>
      <c r="J19" s="111">
        <v>364</v>
      </c>
      <c r="K19" s="110"/>
      <c r="L19" s="111">
        <v>-914</v>
      </c>
      <c r="M19" s="111">
        <v>-914</v>
      </c>
      <c r="N19" s="110"/>
      <c r="O19" s="11">
        <v>-331</v>
      </c>
      <c r="P19" s="111">
        <v>-715</v>
      </c>
      <c r="Q19" s="111">
        <v>-1046</v>
      </c>
      <c r="R19" s="111">
        <v>117</v>
      </c>
      <c r="S19" s="111">
        <v>-929</v>
      </c>
      <c r="T19" s="111">
        <v>117</v>
      </c>
      <c r="U19" s="111">
        <v>-929</v>
      </c>
      <c r="W19" s="111">
        <v>-668</v>
      </c>
      <c r="X19" s="110"/>
      <c r="Y19" s="111">
        <v>104</v>
      </c>
      <c r="Z19" s="111">
        <v>104</v>
      </c>
      <c r="AA19" s="111">
        <v>139</v>
      </c>
      <c r="AB19" s="111">
        <v>243</v>
      </c>
      <c r="AC19" s="111">
        <v>-388</v>
      </c>
      <c r="AD19" s="111">
        <v>-145</v>
      </c>
      <c r="AE19" s="110"/>
      <c r="AF19" s="111">
        <v>-819</v>
      </c>
    </row>
    <row r="20" spans="2:32" s="2" customFormat="1" ht="12" customHeight="1">
      <c r="B20" s="32" t="s">
        <v>22</v>
      </c>
      <c r="C20" s="32" t="s">
        <v>23</v>
      </c>
      <c r="D20" s="114">
        <v>227508</v>
      </c>
      <c r="E20" s="110"/>
      <c r="F20" s="27">
        <v>43531</v>
      </c>
      <c r="G20" s="114">
        <v>65330</v>
      </c>
      <c r="H20" s="114">
        <v>108861</v>
      </c>
      <c r="I20" s="114">
        <v>66889</v>
      </c>
      <c r="J20" s="114">
        <v>175750</v>
      </c>
      <c r="K20" s="110"/>
      <c r="L20" s="114">
        <v>252554</v>
      </c>
      <c r="M20" s="114">
        <v>246166.32665745192</v>
      </c>
      <c r="N20" s="110"/>
      <c r="O20" s="27">
        <v>68706</v>
      </c>
      <c r="P20" s="114">
        <v>67356</v>
      </c>
      <c r="Q20" s="114">
        <v>136062</v>
      </c>
      <c r="R20" s="114">
        <v>74525</v>
      </c>
      <c r="S20" s="114">
        <v>210587</v>
      </c>
      <c r="T20" s="114">
        <v>71331.34120753205</v>
      </c>
      <c r="U20" s="114">
        <v>207393.34120753204</v>
      </c>
      <c r="W20" s="114">
        <v>281794</v>
      </c>
      <c r="X20" s="110"/>
      <c r="Y20" s="114">
        <v>76421</v>
      </c>
      <c r="Z20" s="114">
        <v>73218.86357932692</v>
      </c>
      <c r="AA20" s="114">
        <v>78477.13642067308</v>
      </c>
      <c r="AB20" s="114">
        <v>151697</v>
      </c>
      <c r="AC20" s="114">
        <v>72017</v>
      </c>
      <c r="AD20" s="114">
        <v>223715</v>
      </c>
      <c r="AE20" s="110"/>
      <c r="AF20" s="114">
        <v>75200</v>
      </c>
    </row>
    <row r="21" spans="2:32" s="2" customFormat="1" ht="12" customHeight="1" outlineLevel="1">
      <c r="B21" s="25" t="s">
        <v>24</v>
      </c>
      <c r="C21" s="25" t="s">
        <v>25</v>
      </c>
      <c r="D21" s="111">
        <v>90922</v>
      </c>
      <c r="E21" s="110"/>
      <c r="F21" s="11">
        <v>282</v>
      </c>
      <c r="G21" s="111">
        <v>86848</v>
      </c>
      <c r="H21" s="111">
        <v>87130</v>
      </c>
      <c r="I21" s="111">
        <v>916</v>
      </c>
      <c r="J21" s="111">
        <v>88046</v>
      </c>
      <c r="K21" s="110"/>
      <c r="L21" s="111">
        <v>6407</v>
      </c>
      <c r="M21" s="111">
        <v>6407</v>
      </c>
      <c r="N21" s="110"/>
      <c r="O21" s="11">
        <v>1305</v>
      </c>
      <c r="P21" s="111">
        <v>2090</v>
      </c>
      <c r="Q21" s="111">
        <v>3117</v>
      </c>
      <c r="R21" s="111">
        <v>4381</v>
      </c>
      <c r="S21" s="111">
        <v>7330</v>
      </c>
      <c r="T21" s="111">
        <v>4381</v>
      </c>
      <c r="U21" s="111">
        <v>7330</v>
      </c>
      <c r="W21" s="111">
        <v>7134</v>
      </c>
      <c r="X21" s="110"/>
      <c r="Y21" s="111">
        <v>2447</v>
      </c>
      <c r="Z21" s="111">
        <v>2447</v>
      </c>
      <c r="AA21" s="111">
        <v>2016</v>
      </c>
      <c r="AB21" s="111">
        <v>4019</v>
      </c>
      <c r="AC21" s="111">
        <v>1754</v>
      </c>
      <c r="AD21" s="111">
        <v>5773</v>
      </c>
      <c r="AE21" s="110"/>
      <c r="AF21" s="111">
        <v>4662</v>
      </c>
    </row>
    <row r="22" spans="2:32" s="2" customFormat="1" ht="12" customHeight="1" outlineLevel="1">
      <c r="B22" s="25" t="s">
        <v>26</v>
      </c>
      <c r="C22" s="25" t="s">
        <v>27</v>
      </c>
      <c r="D22" s="111">
        <v>-2016</v>
      </c>
      <c r="E22" s="110"/>
      <c r="F22" s="11">
        <v>-447</v>
      </c>
      <c r="G22" s="111">
        <v>-238</v>
      </c>
      <c r="H22" s="111">
        <v>-685</v>
      </c>
      <c r="I22" s="111">
        <v>-562</v>
      </c>
      <c r="J22" s="111">
        <v>-1247</v>
      </c>
      <c r="K22" s="110"/>
      <c r="L22" s="111">
        <v>-30868</v>
      </c>
      <c r="M22" s="111">
        <v>-30868</v>
      </c>
      <c r="N22" s="110"/>
      <c r="O22" s="11">
        <v>-722</v>
      </c>
      <c r="P22" s="111">
        <v>-5815</v>
      </c>
      <c r="Q22" s="111">
        <v>-6259</v>
      </c>
      <c r="R22" s="111">
        <v>-10603</v>
      </c>
      <c r="S22" s="111">
        <v>-16694</v>
      </c>
      <c r="T22" s="111">
        <v>-10603</v>
      </c>
      <c r="U22" s="111">
        <v>-16694</v>
      </c>
      <c r="W22" s="111">
        <v>-65210</v>
      </c>
      <c r="X22" s="110"/>
      <c r="Y22" s="111">
        <v>-12721</v>
      </c>
      <c r="Z22" s="111">
        <v>-12721</v>
      </c>
      <c r="AA22" s="111">
        <v>-10070</v>
      </c>
      <c r="AB22" s="111">
        <v>-22347</v>
      </c>
      <c r="AC22" s="111">
        <v>-12275</v>
      </c>
      <c r="AD22" s="111">
        <v>-34622</v>
      </c>
      <c r="AE22" s="110"/>
      <c r="AF22" s="111">
        <v>-6478</v>
      </c>
    </row>
    <row r="23" spans="2:32" s="2" customFormat="1" ht="12" customHeight="1">
      <c r="B23" s="32" t="s">
        <v>28</v>
      </c>
      <c r="C23" s="32" t="s">
        <v>29</v>
      </c>
      <c r="D23" s="114">
        <v>88906</v>
      </c>
      <c r="E23" s="110"/>
      <c r="F23" s="27">
        <v>-165</v>
      </c>
      <c r="G23" s="114">
        <v>86610</v>
      </c>
      <c r="H23" s="114">
        <v>86445</v>
      </c>
      <c r="I23" s="114">
        <v>354</v>
      </c>
      <c r="J23" s="114">
        <v>86799</v>
      </c>
      <c r="K23" s="110"/>
      <c r="L23" s="114">
        <v>-24461</v>
      </c>
      <c r="M23" s="114">
        <v>-24461</v>
      </c>
      <c r="N23" s="110"/>
      <c r="O23" s="27">
        <v>583</v>
      </c>
      <c r="P23" s="114">
        <v>-3725</v>
      </c>
      <c r="Q23" s="114">
        <v>-3142</v>
      </c>
      <c r="R23" s="114">
        <v>-6222</v>
      </c>
      <c r="S23" s="114">
        <v>-9364</v>
      </c>
      <c r="T23" s="114">
        <v>-6222</v>
      </c>
      <c r="U23" s="114">
        <v>-9364</v>
      </c>
      <c r="W23" s="114">
        <v>-58076</v>
      </c>
      <c r="X23" s="110"/>
      <c r="Y23" s="114">
        <v>-10274</v>
      </c>
      <c r="Z23" s="114">
        <v>-10274</v>
      </c>
      <c r="AA23" s="114">
        <v>-8054</v>
      </c>
      <c r="AB23" s="114">
        <v>-18328</v>
      </c>
      <c r="AC23" s="114">
        <v>-10521</v>
      </c>
      <c r="AD23" s="114">
        <v>-28849</v>
      </c>
      <c r="AE23" s="110"/>
      <c r="AF23" s="114">
        <v>-1816</v>
      </c>
    </row>
    <row r="24" spans="2:32" s="2" customFormat="1" ht="21.75" customHeight="1" outlineLevel="1">
      <c r="B24" s="28" t="s">
        <v>219</v>
      </c>
      <c r="C24" s="28" t="s">
        <v>30</v>
      </c>
      <c r="D24" s="111">
        <v>3133</v>
      </c>
      <c r="E24" s="110"/>
      <c r="F24" s="11">
        <v>1468</v>
      </c>
      <c r="G24" s="111">
        <v>1799</v>
      </c>
      <c r="H24" s="111">
        <v>3267</v>
      </c>
      <c r="I24" s="111">
        <v>2018</v>
      </c>
      <c r="J24" s="111">
        <v>5285</v>
      </c>
      <c r="K24" s="110"/>
      <c r="L24" s="111">
        <v>-848</v>
      </c>
      <c r="M24" s="111">
        <v>-848</v>
      </c>
      <c r="N24" s="110"/>
      <c r="O24" s="11">
        <v>1134</v>
      </c>
      <c r="P24" s="111">
        <v>-1275</v>
      </c>
      <c r="Q24" s="111">
        <v>-141</v>
      </c>
      <c r="R24" s="111">
        <v>-405</v>
      </c>
      <c r="S24" s="111">
        <v>-546</v>
      </c>
      <c r="T24" s="111">
        <v>-405</v>
      </c>
      <c r="U24" s="111">
        <v>-546</v>
      </c>
      <c r="W24" s="111">
        <v>8003</v>
      </c>
      <c r="X24" s="110"/>
      <c r="Y24" s="111">
        <v>906</v>
      </c>
      <c r="Z24" s="111">
        <v>906</v>
      </c>
      <c r="AA24" s="111">
        <v>1465</v>
      </c>
      <c r="AB24" s="111">
        <v>2370</v>
      </c>
      <c r="AC24" s="111">
        <v>1920</v>
      </c>
      <c r="AD24" s="111">
        <v>4290</v>
      </c>
      <c r="AE24" s="110"/>
      <c r="AF24" s="111">
        <v>2397</v>
      </c>
    </row>
    <row r="25" spans="2:32" s="2" customFormat="1" ht="12" customHeight="1">
      <c r="B25" s="32" t="s">
        <v>31</v>
      </c>
      <c r="C25" s="33" t="s">
        <v>32</v>
      </c>
      <c r="D25" s="114">
        <v>319547</v>
      </c>
      <c r="E25" s="110"/>
      <c r="F25" s="27">
        <v>44834</v>
      </c>
      <c r="G25" s="114">
        <v>153739</v>
      </c>
      <c r="H25" s="114">
        <v>198573</v>
      </c>
      <c r="I25" s="114">
        <v>69261</v>
      </c>
      <c r="J25" s="114">
        <v>267834</v>
      </c>
      <c r="K25" s="110"/>
      <c r="L25" s="114">
        <v>227245</v>
      </c>
      <c r="M25" s="114">
        <v>220857.32665745192</v>
      </c>
      <c r="N25" s="110"/>
      <c r="O25" s="27">
        <v>70423</v>
      </c>
      <c r="P25" s="114">
        <v>62356</v>
      </c>
      <c r="Q25" s="114">
        <v>132779</v>
      </c>
      <c r="R25" s="114">
        <v>67898</v>
      </c>
      <c r="S25" s="114">
        <v>200677</v>
      </c>
      <c r="T25" s="114">
        <v>64704.34120753205</v>
      </c>
      <c r="U25" s="114">
        <v>197483.34120753204</v>
      </c>
      <c r="W25" s="114">
        <v>231721</v>
      </c>
      <c r="X25" s="110"/>
      <c r="Y25" s="114">
        <v>67053</v>
      </c>
      <c r="Z25" s="114">
        <v>63851</v>
      </c>
      <c r="AA25" s="114">
        <v>71888.13642067308</v>
      </c>
      <c r="AB25" s="114">
        <v>135739</v>
      </c>
      <c r="AC25" s="114">
        <v>63416</v>
      </c>
      <c r="AD25" s="114">
        <v>199156</v>
      </c>
      <c r="AE25" s="110"/>
      <c r="AF25" s="114">
        <v>75781</v>
      </c>
    </row>
    <row r="26" spans="2:32" s="2" customFormat="1" ht="12" customHeight="1">
      <c r="B26" s="29" t="s">
        <v>33</v>
      </c>
      <c r="C26" s="29" t="s">
        <v>34</v>
      </c>
      <c r="D26" s="115">
        <v>-63864</v>
      </c>
      <c r="E26" s="110"/>
      <c r="F26" s="31">
        <v>-9480</v>
      </c>
      <c r="G26" s="115">
        <v>-31022</v>
      </c>
      <c r="H26" s="115">
        <v>-40502</v>
      </c>
      <c r="I26" s="115">
        <v>-14715</v>
      </c>
      <c r="J26" s="115">
        <v>-55217</v>
      </c>
      <c r="K26" s="110"/>
      <c r="L26" s="115">
        <v>-58232</v>
      </c>
      <c r="M26" s="115">
        <v>-56303.5195688861</v>
      </c>
      <c r="N26" s="110"/>
      <c r="O26" s="31">
        <v>-15388</v>
      </c>
      <c r="P26" s="115">
        <v>-15180</v>
      </c>
      <c r="Q26" s="115">
        <v>-30568</v>
      </c>
      <c r="R26" s="115">
        <v>-15277</v>
      </c>
      <c r="S26" s="115">
        <v>-45845</v>
      </c>
      <c r="T26" s="115">
        <v>-14313.313459372795</v>
      </c>
      <c r="U26" s="115">
        <v>-44881.313459372795</v>
      </c>
      <c r="W26" s="115">
        <v>-43995</v>
      </c>
      <c r="X26" s="110"/>
      <c r="Y26" s="115">
        <v>-14299</v>
      </c>
      <c r="Z26" s="115">
        <v>-13331</v>
      </c>
      <c r="AA26" s="115">
        <v>-12577.244664938102</v>
      </c>
      <c r="AB26" s="115">
        <v>-25910</v>
      </c>
      <c r="AC26" s="115">
        <v>-13075</v>
      </c>
      <c r="AD26" s="115">
        <v>-38985</v>
      </c>
      <c r="AE26" s="110"/>
      <c r="AF26" s="115">
        <v>-16094</v>
      </c>
    </row>
    <row r="27" spans="2:32" s="2" customFormat="1" ht="12" customHeight="1">
      <c r="B27" s="32" t="s">
        <v>35</v>
      </c>
      <c r="C27" s="32" t="s">
        <v>36</v>
      </c>
      <c r="D27" s="114">
        <v>255683</v>
      </c>
      <c r="E27" s="110"/>
      <c r="F27" s="27">
        <v>35354</v>
      </c>
      <c r="G27" s="114">
        <v>122717</v>
      </c>
      <c r="H27" s="114">
        <v>158071</v>
      </c>
      <c r="I27" s="114">
        <v>54546</v>
      </c>
      <c r="J27" s="114">
        <v>212617</v>
      </c>
      <c r="K27" s="110"/>
      <c r="L27" s="114">
        <v>169013</v>
      </c>
      <c r="M27" s="114">
        <v>164552.8070885658</v>
      </c>
      <c r="N27" s="110"/>
      <c r="O27" s="27">
        <v>55035</v>
      </c>
      <c r="P27" s="114">
        <v>47176</v>
      </c>
      <c r="Q27" s="114">
        <v>102211</v>
      </c>
      <c r="R27" s="114">
        <v>52621</v>
      </c>
      <c r="S27" s="114">
        <v>154832</v>
      </c>
      <c r="T27" s="114">
        <v>50391.02774815926</v>
      </c>
      <c r="U27" s="114">
        <v>152602.02774815925</v>
      </c>
      <c r="W27" s="114">
        <v>187726</v>
      </c>
      <c r="X27" s="110"/>
      <c r="Y27" s="114">
        <v>52754</v>
      </c>
      <c r="Z27" s="114">
        <v>50520</v>
      </c>
      <c r="AA27" s="114">
        <v>59310.89175573498</v>
      </c>
      <c r="AB27" s="114">
        <v>109829</v>
      </c>
      <c r="AC27" s="114">
        <v>50341</v>
      </c>
      <c r="AD27" s="114">
        <v>160171</v>
      </c>
      <c r="AE27" s="110"/>
      <c r="AF27" s="114">
        <v>59687</v>
      </c>
    </row>
    <row r="28" spans="2:32" s="2" customFormat="1" ht="12" customHeight="1" thickBot="1">
      <c r="B28" s="34"/>
      <c r="C28" s="34"/>
      <c r="D28" s="116"/>
      <c r="E28" s="110"/>
      <c r="F28" s="35"/>
      <c r="I28" s="110"/>
      <c r="J28" s="110"/>
      <c r="K28" s="110"/>
      <c r="M28" s="110"/>
      <c r="N28" s="110"/>
      <c r="O28" s="35"/>
      <c r="R28" s="110"/>
      <c r="S28" s="110"/>
      <c r="T28" s="110"/>
      <c r="U28" s="110"/>
      <c r="W28" s="110"/>
      <c r="X28" s="110"/>
      <c r="Y28" s="116"/>
      <c r="Z28" s="116"/>
      <c r="AA28" s="116"/>
      <c r="AB28" s="116"/>
      <c r="AC28" s="116"/>
      <c r="AD28" s="116"/>
      <c r="AE28" s="110"/>
      <c r="AF28" s="116"/>
    </row>
    <row r="29" spans="2:32" s="2" customFormat="1" ht="12" customHeight="1" thickBot="1">
      <c r="B29" s="37" t="s">
        <v>37</v>
      </c>
      <c r="C29" s="37" t="s">
        <v>38</v>
      </c>
      <c r="D29" s="117">
        <v>255683</v>
      </c>
      <c r="E29" s="110"/>
      <c r="F29" s="38">
        <v>35354</v>
      </c>
      <c r="G29" s="117">
        <v>122717</v>
      </c>
      <c r="H29" s="117">
        <v>158071</v>
      </c>
      <c r="I29" s="117">
        <v>54546</v>
      </c>
      <c r="J29" s="117">
        <v>212617</v>
      </c>
      <c r="K29" s="110"/>
      <c r="L29" s="117">
        <v>169013</v>
      </c>
      <c r="M29" s="117">
        <v>164552.8070885658</v>
      </c>
      <c r="N29" s="110"/>
      <c r="O29" s="38">
        <v>55035</v>
      </c>
      <c r="P29" s="117">
        <v>47176</v>
      </c>
      <c r="Q29" s="117">
        <v>102211</v>
      </c>
      <c r="R29" s="117">
        <v>52621</v>
      </c>
      <c r="S29" s="117">
        <v>154832</v>
      </c>
      <c r="T29" s="117">
        <v>50391.02774815926</v>
      </c>
      <c r="U29" s="117">
        <v>152602.02774815925</v>
      </c>
      <c r="W29" s="117">
        <v>187726</v>
      </c>
      <c r="X29" s="110"/>
      <c r="Y29" s="117">
        <v>52754</v>
      </c>
      <c r="Z29" s="117">
        <v>50520</v>
      </c>
      <c r="AA29" s="117">
        <v>59310.89175573498</v>
      </c>
      <c r="AB29" s="117">
        <v>109829</v>
      </c>
      <c r="AC29" s="117">
        <v>50341</v>
      </c>
      <c r="AD29" s="117">
        <v>160171</v>
      </c>
      <c r="AE29" s="110"/>
      <c r="AF29" s="117">
        <v>59687</v>
      </c>
    </row>
    <row r="30" spans="2:32" s="2" customFormat="1" ht="12" customHeight="1">
      <c r="B30" s="103"/>
      <c r="C30" s="103"/>
      <c r="D30" s="143"/>
      <c r="E30" s="110"/>
      <c r="F30" s="104"/>
      <c r="I30" s="110"/>
      <c r="J30" s="110"/>
      <c r="K30" s="110"/>
      <c r="L30" s="110"/>
      <c r="M30" s="110"/>
      <c r="N30" s="110"/>
      <c r="O30" s="104"/>
      <c r="R30" s="110"/>
      <c r="S30" s="110"/>
      <c r="T30" s="110"/>
      <c r="U30" s="110"/>
      <c r="W30" s="110"/>
      <c r="X30" s="110"/>
      <c r="Y30" s="143"/>
      <c r="Z30" s="143"/>
      <c r="AA30" s="143"/>
      <c r="AB30" s="143"/>
      <c r="AC30" s="143"/>
      <c r="AD30" s="143"/>
      <c r="AF30" s="143"/>
    </row>
    <row r="31" spans="2:32" s="2" customFormat="1" ht="12" customHeight="1">
      <c r="B31" s="102" t="s">
        <v>217</v>
      </c>
      <c r="C31" s="102" t="s">
        <v>218</v>
      </c>
      <c r="D31" s="116"/>
      <c r="E31" s="110"/>
      <c r="F31" s="35"/>
      <c r="I31" s="110"/>
      <c r="J31" s="110"/>
      <c r="K31" s="110"/>
      <c r="L31" s="110"/>
      <c r="M31" s="110"/>
      <c r="N31" s="110"/>
      <c r="O31" s="35"/>
      <c r="R31" s="110"/>
      <c r="S31" s="110"/>
      <c r="T31" s="110"/>
      <c r="U31" s="110"/>
      <c r="W31" s="110"/>
      <c r="X31" s="110"/>
      <c r="Y31" s="116"/>
      <c r="Z31" s="116"/>
      <c r="AA31" s="116"/>
      <c r="AB31" s="116"/>
      <c r="AC31" s="116"/>
      <c r="AD31" s="116"/>
      <c r="AF31" s="116"/>
    </row>
    <row r="32" spans="2:32" s="110" customFormat="1" ht="12" customHeight="1">
      <c r="B32" s="41" t="s">
        <v>250</v>
      </c>
      <c r="C32" s="166" t="s">
        <v>253</v>
      </c>
      <c r="D32" s="118">
        <v>268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L32" s="118">
        <v>-136</v>
      </c>
      <c r="M32" s="118">
        <v>-136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W32" s="118">
        <v>309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F32" s="118">
        <v>0</v>
      </c>
    </row>
    <row r="33" spans="2:32" s="110" customFormat="1" ht="21.75" customHeight="1">
      <c r="B33" s="163" t="s">
        <v>251</v>
      </c>
      <c r="C33" s="163" t="s">
        <v>254</v>
      </c>
      <c r="D33" s="164">
        <v>331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L33" s="164">
        <v>-168</v>
      </c>
      <c r="M33" s="164">
        <v>-168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W33" s="164">
        <v>382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F33" s="164">
        <v>0</v>
      </c>
    </row>
    <row r="34" spans="2:32" s="110" customFormat="1" ht="12" customHeight="1">
      <c r="B34" s="40" t="s">
        <v>252</v>
      </c>
      <c r="C34" s="40" t="s">
        <v>255</v>
      </c>
      <c r="D34" s="115">
        <v>-63</v>
      </c>
      <c r="E34" s="165"/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65"/>
      <c r="L34" s="115">
        <v>32</v>
      </c>
      <c r="M34" s="115">
        <v>32</v>
      </c>
      <c r="N34" s="165"/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W34" s="115">
        <v>-73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F34" s="143">
        <v>0</v>
      </c>
    </row>
    <row r="35" spans="2:32" s="2" customFormat="1" ht="12" customHeight="1">
      <c r="B35" s="41" t="s">
        <v>39</v>
      </c>
      <c r="C35" s="166" t="s">
        <v>40</v>
      </c>
      <c r="D35" s="118">
        <v>-582</v>
      </c>
      <c r="E35" s="110"/>
      <c r="F35" s="39">
        <v>-86</v>
      </c>
      <c r="G35" s="118">
        <v>107</v>
      </c>
      <c r="H35" s="118">
        <v>21</v>
      </c>
      <c r="I35" s="118">
        <v>-380</v>
      </c>
      <c r="J35" s="118">
        <v>-359</v>
      </c>
      <c r="K35" s="110"/>
      <c r="L35" s="118">
        <v>599</v>
      </c>
      <c r="M35" s="118">
        <v>601</v>
      </c>
      <c r="N35" s="110"/>
      <c r="O35" s="39">
        <v>816</v>
      </c>
      <c r="P35" s="118">
        <v>-2582</v>
      </c>
      <c r="Q35" s="118">
        <v>-1766</v>
      </c>
      <c r="R35" s="118">
        <v>23997</v>
      </c>
      <c r="S35" s="118">
        <v>22231</v>
      </c>
      <c r="T35" s="118">
        <v>23910.010367062874</v>
      </c>
      <c r="U35" s="118">
        <v>22144.010367062874</v>
      </c>
      <c r="W35" s="118">
        <v>-39706</v>
      </c>
      <c r="X35" s="110"/>
      <c r="Y35" s="118">
        <v>-1728</v>
      </c>
      <c r="Z35" s="118">
        <v>-1703</v>
      </c>
      <c r="AA35" s="118">
        <v>-26025.43016088847</v>
      </c>
      <c r="AB35" s="118">
        <v>-27726</v>
      </c>
      <c r="AC35" s="118">
        <v>22010</v>
      </c>
      <c r="AD35" s="118">
        <v>-5716</v>
      </c>
      <c r="AF35" s="118">
        <v>-5741</v>
      </c>
    </row>
    <row r="36" spans="2:32" s="2" customFormat="1" ht="18.75" customHeight="1">
      <c r="B36" s="40" t="s">
        <v>41</v>
      </c>
      <c r="C36" s="40" t="s">
        <v>42</v>
      </c>
      <c r="D36" s="115">
        <v>-582</v>
      </c>
      <c r="E36" s="110"/>
      <c r="F36" s="31">
        <v>-86</v>
      </c>
      <c r="G36" s="115">
        <v>107</v>
      </c>
      <c r="H36" s="115">
        <v>21</v>
      </c>
      <c r="I36" s="115">
        <v>-380</v>
      </c>
      <c r="J36" s="115">
        <v>-359</v>
      </c>
      <c r="K36" s="110"/>
      <c r="L36" s="115">
        <v>599</v>
      </c>
      <c r="M36" s="115">
        <v>601</v>
      </c>
      <c r="N36" s="110"/>
      <c r="O36" s="31">
        <v>816</v>
      </c>
      <c r="P36" s="115">
        <v>-2582</v>
      </c>
      <c r="Q36" s="115">
        <v>-1766</v>
      </c>
      <c r="R36" s="115">
        <v>23997</v>
      </c>
      <c r="S36" s="115">
        <v>22231</v>
      </c>
      <c r="T36" s="115">
        <v>23910.010367062874</v>
      </c>
      <c r="U36" s="115">
        <v>22144.010367062874</v>
      </c>
      <c r="W36" s="115">
        <v>-39706</v>
      </c>
      <c r="X36" s="110"/>
      <c r="Y36" s="115">
        <v>-1728</v>
      </c>
      <c r="Z36" s="115">
        <v>-1703</v>
      </c>
      <c r="AA36" s="115">
        <v>-26025.43016088847</v>
      </c>
      <c r="AB36" s="115">
        <v>-27726</v>
      </c>
      <c r="AC36" s="115">
        <v>22010</v>
      </c>
      <c r="AD36" s="115">
        <v>-5716</v>
      </c>
      <c r="AF36" s="115">
        <v>-5741</v>
      </c>
    </row>
    <row r="37" spans="2:32" s="2" customFormat="1" ht="12" customHeight="1" thickBot="1">
      <c r="B37" s="41" t="s">
        <v>43</v>
      </c>
      <c r="C37" s="41" t="s">
        <v>44</v>
      </c>
      <c r="D37" s="119">
        <v>-314</v>
      </c>
      <c r="E37" s="110"/>
      <c r="F37" s="42">
        <v>-86</v>
      </c>
      <c r="G37" s="119">
        <v>107</v>
      </c>
      <c r="H37" s="119">
        <v>21</v>
      </c>
      <c r="I37" s="119">
        <v>-380</v>
      </c>
      <c r="J37" s="119">
        <v>-359</v>
      </c>
      <c r="K37" s="110"/>
      <c r="L37" s="119">
        <v>463</v>
      </c>
      <c r="M37" s="119">
        <v>465</v>
      </c>
      <c r="N37" s="110"/>
      <c r="O37" s="42">
        <v>816</v>
      </c>
      <c r="P37" s="119">
        <v>-2582</v>
      </c>
      <c r="Q37" s="119">
        <v>-1766</v>
      </c>
      <c r="R37" s="119">
        <v>23997</v>
      </c>
      <c r="S37" s="119">
        <v>22231</v>
      </c>
      <c r="T37" s="119">
        <v>23910.010367062874</v>
      </c>
      <c r="U37" s="119">
        <v>22144.010367062874</v>
      </c>
      <c r="W37" s="119">
        <v>-39397</v>
      </c>
      <c r="X37" s="110"/>
      <c r="Y37" s="119">
        <v>-1728</v>
      </c>
      <c r="Z37" s="119">
        <v>-1703</v>
      </c>
      <c r="AA37" s="119">
        <v>-26025.43016088847</v>
      </c>
      <c r="AB37" s="119">
        <v>-27726</v>
      </c>
      <c r="AC37" s="119">
        <v>22010</v>
      </c>
      <c r="AD37" s="119">
        <v>-5716</v>
      </c>
      <c r="AF37" s="119">
        <v>-5741</v>
      </c>
    </row>
    <row r="38" spans="2:32" s="2" customFormat="1" ht="12" customHeight="1" thickBot="1">
      <c r="B38" s="43" t="s">
        <v>45</v>
      </c>
      <c r="C38" s="43" t="s">
        <v>46</v>
      </c>
      <c r="D38" s="120">
        <v>255369</v>
      </c>
      <c r="E38" s="110"/>
      <c r="F38" s="44">
        <v>35268</v>
      </c>
      <c r="G38" s="120">
        <v>122824</v>
      </c>
      <c r="H38" s="120">
        <v>158092</v>
      </c>
      <c r="I38" s="120">
        <v>54166</v>
      </c>
      <c r="J38" s="120">
        <v>212258</v>
      </c>
      <c r="K38" s="110"/>
      <c r="L38" s="120">
        <v>169476</v>
      </c>
      <c r="M38" s="120">
        <v>165017.8070885658</v>
      </c>
      <c r="N38" s="110"/>
      <c r="O38" s="44">
        <v>55851</v>
      </c>
      <c r="P38" s="120">
        <v>44594</v>
      </c>
      <c r="Q38" s="120">
        <v>100445</v>
      </c>
      <c r="R38" s="120">
        <v>76618</v>
      </c>
      <c r="S38" s="120">
        <v>177063</v>
      </c>
      <c r="T38" s="120">
        <v>74301.03811522212</v>
      </c>
      <c r="U38" s="120">
        <v>174746.03811522212</v>
      </c>
      <c r="W38" s="120">
        <v>148329</v>
      </c>
      <c r="X38" s="110"/>
      <c r="Y38" s="120">
        <v>51026</v>
      </c>
      <c r="Z38" s="120">
        <v>48817</v>
      </c>
      <c r="AA38" s="120">
        <v>33285.46159484651</v>
      </c>
      <c r="AB38" s="120">
        <v>82103</v>
      </c>
      <c r="AC38" s="120">
        <v>72351</v>
      </c>
      <c r="AD38" s="120">
        <v>154455</v>
      </c>
      <c r="AF38" s="120">
        <v>53946</v>
      </c>
    </row>
    <row r="39" spans="2:32" s="2" customFormat="1" ht="12" customHeight="1">
      <c r="B39" s="25"/>
      <c r="C39" s="25"/>
      <c r="D39" s="36"/>
      <c r="E39" s="110"/>
      <c r="F39" s="36"/>
      <c r="I39" s="110"/>
      <c r="J39" s="110"/>
      <c r="K39" s="110"/>
      <c r="L39" s="110"/>
      <c r="M39" s="110"/>
      <c r="N39" s="110"/>
      <c r="O39" s="36"/>
      <c r="R39" s="110"/>
      <c r="S39" s="110"/>
      <c r="T39" s="110"/>
      <c r="U39" s="110"/>
      <c r="W39" s="110"/>
      <c r="X39" s="110"/>
      <c r="Y39" s="36"/>
      <c r="Z39" s="36"/>
      <c r="AA39" s="36"/>
      <c r="AB39" s="36"/>
      <c r="AC39" s="36"/>
      <c r="AD39" s="36"/>
      <c r="AF39" s="36"/>
    </row>
    <row r="40" spans="2:32" s="2" customFormat="1" ht="12" customHeight="1">
      <c r="B40" s="25"/>
      <c r="C40" s="25"/>
      <c r="D40" s="121"/>
      <c r="E40" s="110"/>
      <c r="F40" s="45"/>
      <c r="I40" s="110"/>
      <c r="J40" s="110"/>
      <c r="K40" s="110"/>
      <c r="L40" s="110"/>
      <c r="M40" s="110"/>
      <c r="N40" s="110"/>
      <c r="O40" s="45"/>
      <c r="R40" s="110"/>
      <c r="S40" s="110"/>
      <c r="T40" s="110"/>
      <c r="U40" s="110"/>
      <c r="W40" s="110"/>
      <c r="X40" s="110"/>
      <c r="Y40" s="121"/>
      <c r="Z40" s="121"/>
      <c r="AA40" s="121"/>
      <c r="AB40" s="121"/>
      <c r="AC40" s="121"/>
      <c r="AD40" s="121"/>
      <c r="AF40" s="121"/>
    </row>
    <row r="41" spans="2:32" s="2" customFormat="1" ht="12" customHeight="1" thickBot="1">
      <c r="B41" s="32" t="s">
        <v>47</v>
      </c>
      <c r="C41" s="32" t="s">
        <v>48</v>
      </c>
      <c r="D41" s="122"/>
      <c r="E41" s="110"/>
      <c r="F41" s="46"/>
      <c r="G41" s="122"/>
      <c r="H41" s="122"/>
      <c r="I41" s="122"/>
      <c r="J41" s="122"/>
      <c r="K41" s="110"/>
      <c r="L41" s="122"/>
      <c r="M41" s="122"/>
      <c r="N41" s="110"/>
      <c r="O41" s="46"/>
      <c r="P41" s="122"/>
      <c r="Q41" s="122"/>
      <c r="R41" s="122"/>
      <c r="S41" s="122"/>
      <c r="T41" s="122"/>
      <c r="U41" s="122"/>
      <c r="W41" s="122"/>
      <c r="X41" s="110"/>
      <c r="Y41" s="122"/>
      <c r="Z41" s="122"/>
      <c r="AA41" s="122"/>
      <c r="AB41" s="122"/>
      <c r="AC41" s="122"/>
      <c r="AD41" s="122"/>
      <c r="AF41" s="122"/>
    </row>
    <row r="42" spans="2:32" s="2" customFormat="1" ht="12" customHeight="1" thickBot="1">
      <c r="B42" s="48"/>
      <c r="C42" s="48"/>
      <c r="D42" s="123">
        <v>255683</v>
      </c>
      <c r="E42" s="110"/>
      <c r="F42" s="49">
        <v>35354</v>
      </c>
      <c r="G42" s="123">
        <v>122717</v>
      </c>
      <c r="H42" s="123">
        <v>158071</v>
      </c>
      <c r="I42" s="123">
        <v>54546</v>
      </c>
      <c r="J42" s="123">
        <v>212617</v>
      </c>
      <c r="K42" s="110"/>
      <c r="L42" s="123">
        <v>169013</v>
      </c>
      <c r="M42" s="123">
        <v>164552.8070885658</v>
      </c>
      <c r="N42" s="110"/>
      <c r="O42" s="49">
        <v>55035</v>
      </c>
      <c r="P42" s="123">
        <v>47176</v>
      </c>
      <c r="Q42" s="123">
        <v>102211</v>
      </c>
      <c r="R42" s="123">
        <v>52621</v>
      </c>
      <c r="S42" s="123">
        <v>154832</v>
      </c>
      <c r="T42" s="123">
        <v>50391.02774815925</v>
      </c>
      <c r="U42" s="123">
        <v>152602.02774815925</v>
      </c>
      <c r="W42" s="123">
        <v>187726</v>
      </c>
      <c r="X42" s="110"/>
      <c r="Y42" s="123">
        <v>52754</v>
      </c>
      <c r="Z42" s="123">
        <v>50520</v>
      </c>
      <c r="AA42" s="123">
        <v>59310.89175573498</v>
      </c>
      <c r="AB42" s="123">
        <v>109829</v>
      </c>
      <c r="AC42" s="123">
        <v>50341</v>
      </c>
      <c r="AD42" s="123">
        <v>160171</v>
      </c>
      <c r="AF42" s="123">
        <v>59687</v>
      </c>
    </row>
    <row r="43" spans="2:32" s="2" customFormat="1" ht="12" customHeight="1">
      <c r="B43" s="47" t="s">
        <v>49</v>
      </c>
      <c r="C43" s="47" t="s">
        <v>50</v>
      </c>
      <c r="D43" s="111">
        <v>254693</v>
      </c>
      <c r="E43" s="110"/>
      <c r="F43" s="11">
        <v>35412</v>
      </c>
      <c r="G43" s="111">
        <v>121896</v>
      </c>
      <c r="H43" s="111">
        <v>157308</v>
      </c>
      <c r="I43" s="111">
        <v>53431</v>
      </c>
      <c r="J43" s="111">
        <v>210739</v>
      </c>
      <c r="K43" s="110"/>
      <c r="L43" s="111">
        <v>171040</v>
      </c>
      <c r="M43" s="111">
        <v>166579.8070885658</v>
      </c>
      <c r="N43" s="110"/>
      <c r="O43" s="11">
        <v>55146</v>
      </c>
      <c r="P43" s="111">
        <v>49360</v>
      </c>
      <c r="Q43" s="111">
        <v>104506</v>
      </c>
      <c r="R43" s="111">
        <v>53145</v>
      </c>
      <c r="S43" s="111">
        <v>157651</v>
      </c>
      <c r="T43" s="111">
        <v>50915.02774815925</v>
      </c>
      <c r="U43" s="111">
        <v>155421.02774815925</v>
      </c>
      <c r="W43" s="111">
        <v>185029</v>
      </c>
      <c r="X43" s="110"/>
      <c r="Y43" s="111">
        <v>51724</v>
      </c>
      <c r="Z43" s="111">
        <v>49490</v>
      </c>
      <c r="AA43" s="111">
        <v>58356.89175573498</v>
      </c>
      <c r="AB43" s="111">
        <v>107845</v>
      </c>
      <c r="AC43" s="111">
        <v>49590</v>
      </c>
      <c r="AD43" s="111">
        <v>157436</v>
      </c>
      <c r="AF43" s="111">
        <v>58085</v>
      </c>
    </row>
    <row r="44" spans="2:32" s="2" customFormat="1" ht="12" customHeight="1">
      <c r="B44" s="47" t="s">
        <v>51</v>
      </c>
      <c r="C44" s="47" t="s">
        <v>52</v>
      </c>
      <c r="D44" s="111">
        <v>990</v>
      </c>
      <c r="E44" s="110"/>
      <c r="F44" s="11">
        <v>-58</v>
      </c>
      <c r="G44" s="111">
        <v>821</v>
      </c>
      <c r="H44" s="111">
        <v>763</v>
      </c>
      <c r="I44" s="111">
        <v>1115</v>
      </c>
      <c r="J44" s="111">
        <v>1878</v>
      </c>
      <c r="K44" s="110"/>
      <c r="L44" s="111">
        <v>-2027</v>
      </c>
      <c r="M44" s="111">
        <v>-2027</v>
      </c>
      <c r="N44" s="110"/>
      <c r="O44" s="11">
        <v>-111</v>
      </c>
      <c r="P44" s="111">
        <v>-2184</v>
      </c>
      <c r="Q44" s="111">
        <v>-2295</v>
      </c>
      <c r="R44" s="111">
        <v>-524</v>
      </c>
      <c r="S44" s="111">
        <v>-2819</v>
      </c>
      <c r="T44" s="111">
        <v>-524</v>
      </c>
      <c r="U44" s="111">
        <v>-2819</v>
      </c>
      <c r="W44" s="111">
        <v>2697</v>
      </c>
      <c r="X44" s="110"/>
      <c r="Y44" s="111">
        <v>1030</v>
      </c>
      <c r="Z44" s="111">
        <v>1030</v>
      </c>
      <c r="AA44" s="111">
        <v>954</v>
      </c>
      <c r="AB44" s="111">
        <v>1984</v>
      </c>
      <c r="AC44" s="111">
        <v>751</v>
      </c>
      <c r="AD44" s="111">
        <v>2735</v>
      </c>
      <c r="AF44" s="111">
        <v>1602</v>
      </c>
    </row>
    <row r="45" spans="2:32" s="2" customFormat="1" ht="12" customHeight="1" thickBot="1">
      <c r="B45" s="32" t="s">
        <v>53</v>
      </c>
      <c r="C45" s="32" t="s">
        <v>54</v>
      </c>
      <c r="D45" s="124"/>
      <c r="E45" s="110"/>
      <c r="F45" s="51"/>
      <c r="G45" s="124"/>
      <c r="H45" s="124"/>
      <c r="I45" s="124"/>
      <c r="J45" s="124"/>
      <c r="K45" s="110"/>
      <c r="L45" s="124"/>
      <c r="M45" s="124"/>
      <c r="N45" s="110"/>
      <c r="O45" s="51"/>
      <c r="P45" s="124"/>
      <c r="Q45" s="124"/>
      <c r="R45" s="124"/>
      <c r="S45" s="124"/>
      <c r="T45" s="124"/>
      <c r="U45" s="124"/>
      <c r="W45" s="124"/>
      <c r="X45" s="110"/>
      <c r="Y45" s="124"/>
      <c r="Z45" s="124"/>
      <c r="AA45" s="124"/>
      <c r="AB45" s="124"/>
      <c r="AC45" s="124"/>
      <c r="AD45" s="124"/>
      <c r="AF45" s="124"/>
    </row>
    <row r="46" spans="2:32" s="2" customFormat="1" ht="12" customHeight="1" thickBot="1">
      <c r="B46" s="52"/>
      <c r="C46" s="52"/>
      <c r="D46" s="125">
        <v>255369</v>
      </c>
      <c r="E46" s="110"/>
      <c r="F46" s="53">
        <v>35268</v>
      </c>
      <c r="G46" s="125">
        <v>122825</v>
      </c>
      <c r="H46" s="125">
        <v>158093</v>
      </c>
      <c r="I46" s="125">
        <v>54165</v>
      </c>
      <c r="J46" s="125">
        <v>212258</v>
      </c>
      <c r="K46" s="110"/>
      <c r="L46" s="125">
        <v>169476</v>
      </c>
      <c r="M46" s="125">
        <v>165017.8070885658</v>
      </c>
      <c r="N46" s="110"/>
      <c r="O46" s="53">
        <v>55851</v>
      </c>
      <c r="P46" s="125">
        <v>44594</v>
      </c>
      <c r="Q46" s="125">
        <v>100445</v>
      </c>
      <c r="R46" s="125">
        <v>76618</v>
      </c>
      <c r="S46" s="125">
        <v>177063</v>
      </c>
      <c r="T46" s="125">
        <v>74301.03811522212</v>
      </c>
      <c r="U46" s="125">
        <v>174746.03811522212</v>
      </c>
      <c r="W46" s="125">
        <v>148329</v>
      </c>
      <c r="X46" s="110"/>
      <c r="Y46" s="125">
        <v>51026</v>
      </c>
      <c r="Z46" s="125">
        <v>48817</v>
      </c>
      <c r="AA46" s="125">
        <v>33285.46159484651</v>
      </c>
      <c r="AB46" s="125">
        <v>82103</v>
      </c>
      <c r="AC46" s="125">
        <v>72351</v>
      </c>
      <c r="AD46" s="125">
        <v>154455</v>
      </c>
      <c r="AF46" s="125">
        <v>53946</v>
      </c>
    </row>
    <row r="47" spans="2:32" s="2" customFormat="1" ht="12" customHeight="1">
      <c r="B47" s="47" t="s">
        <v>49</v>
      </c>
      <c r="C47" s="47" t="s">
        <v>50</v>
      </c>
      <c r="D47" s="111">
        <v>254379</v>
      </c>
      <c r="E47" s="110"/>
      <c r="F47" s="11">
        <v>35326</v>
      </c>
      <c r="G47" s="111">
        <v>122004</v>
      </c>
      <c r="H47" s="111">
        <v>157330</v>
      </c>
      <c r="I47" s="111">
        <v>53050</v>
      </c>
      <c r="J47" s="111">
        <v>210380</v>
      </c>
      <c r="K47" s="110"/>
      <c r="L47" s="111">
        <v>171503</v>
      </c>
      <c r="M47" s="111">
        <v>167044.8070885658</v>
      </c>
      <c r="N47" s="110"/>
      <c r="O47" s="11">
        <v>55962</v>
      </c>
      <c r="P47" s="111">
        <v>46778</v>
      </c>
      <c r="Q47" s="111">
        <v>102740</v>
      </c>
      <c r="R47" s="111">
        <v>77060</v>
      </c>
      <c r="S47" s="111">
        <v>179800</v>
      </c>
      <c r="T47" s="111">
        <v>74743.03811522212</v>
      </c>
      <c r="U47" s="111">
        <v>177483.03811522212</v>
      </c>
      <c r="W47" s="111">
        <v>145632</v>
      </c>
      <c r="X47" s="110"/>
      <c r="Y47" s="111">
        <v>49996</v>
      </c>
      <c r="Z47" s="111">
        <v>47787</v>
      </c>
      <c r="AA47" s="111">
        <v>32331.461594846507</v>
      </c>
      <c r="AB47" s="111">
        <v>80119</v>
      </c>
      <c r="AC47" s="111">
        <v>71600</v>
      </c>
      <c r="AD47" s="111">
        <v>151720</v>
      </c>
      <c r="AF47" s="111">
        <v>52344</v>
      </c>
    </row>
    <row r="48" spans="2:32" s="2" customFormat="1" ht="12" customHeight="1">
      <c r="B48" s="47" t="s">
        <v>51</v>
      </c>
      <c r="C48" s="47" t="s">
        <v>52</v>
      </c>
      <c r="D48" s="111">
        <v>990</v>
      </c>
      <c r="E48" s="110"/>
      <c r="F48" s="11">
        <v>-58</v>
      </c>
      <c r="G48" s="111">
        <v>821</v>
      </c>
      <c r="H48" s="111">
        <v>763</v>
      </c>
      <c r="I48" s="111">
        <v>1115</v>
      </c>
      <c r="J48" s="111">
        <v>1878</v>
      </c>
      <c r="K48" s="110"/>
      <c r="L48" s="111">
        <v>-2027</v>
      </c>
      <c r="M48" s="111">
        <v>-2027</v>
      </c>
      <c r="N48" s="110"/>
      <c r="O48" s="11">
        <v>-111</v>
      </c>
      <c r="P48" s="111">
        <v>-2184</v>
      </c>
      <c r="Q48" s="111">
        <v>-2295</v>
      </c>
      <c r="R48" s="111">
        <v>-442</v>
      </c>
      <c r="S48" s="111">
        <v>-2737</v>
      </c>
      <c r="T48" s="111">
        <v>-442</v>
      </c>
      <c r="U48" s="111">
        <v>-2737</v>
      </c>
      <c r="W48" s="111">
        <v>2697</v>
      </c>
      <c r="X48" s="110"/>
      <c r="Y48" s="111">
        <v>1030</v>
      </c>
      <c r="Z48" s="111">
        <v>1030</v>
      </c>
      <c r="AA48" s="111">
        <v>954</v>
      </c>
      <c r="AB48" s="111">
        <v>1984</v>
      </c>
      <c r="AC48" s="111">
        <v>751</v>
      </c>
      <c r="AD48" s="111">
        <v>2735</v>
      </c>
      <c r="AF48" s="111">
        <v>1602</v>
      </c>
    </row>
    <row r="49" spans="2:32" s="2" customFormat="1" ht="12" customHeight="1" thickBot="1">
      <c r="B49" s="50"/>
      <c r="C49" s="50"/>
      <c r="D49" s="54"/>
      <c r="E49" s="110"/>
      <c r="F49" s="54"/>
      <c r="G49" s="54"/>
      <c r="H49" s="54"/>
      <c r="I49" s="54"/>
      <c r="J49" s="54"/>
      <c r="K49" s="110"/>
      <c r="L49" s="54"/>
      <c r="M49" s="54"/>
      <c r="N49" s="110"/>
      <c r="O49" s="54"/>
      <c r="P49" s="54"/>
      <c r="Q49" s="54"/>
      <c r="R49" s="54"/>
      <c r="S49" s="54"/>
      <c r="T49" s="54"/>
      <c r="U49" s="54"/>
      <c r="W49" s="54"/>
      <c r="X49" s="110"/>
      <c r="Y49" s="54"/>
      <c r="Z49" s="54"/>
      <c r="AA49" s="54"/>
      <c r="AB49" s="54"/>
      <c r="AC49" s="54"/>
      <c r="AD49" s="54"/>
      <c r="AF49" s="54"/>
    </row>
    <row r="50" spans="2:32" s="2" customFormat="1" ht="21" thickBot="1">
      <c r="B50" s="55" t="s">
        <v>55</v>
      </c>
      <c r="C50" s="55" t="s">
        <v>56</v>
      </c>
      <c r="D50" s="126">
        <v>3.788821868487444</v>
      </c>
      <c r="E50" s="110"/>
      <c r="F50" s="56">
        <v>0.5287474708231048</v>
      </c>
      <c r="G50" s="126">
        <v>1.8205255904456603</v>
      </c>
      <c r="H50" s="126">
        <v>2.349406375777925</v>
      </c>
      <c r="I50" s="126">
        <v>0.7979958556728858</v>
      </c>
      <c r="J50" s="126">
        <v>3.147402231450811</v>
      </c>
      <c r="K50" s="110"/>
      <c r="L50" s="126">
        <v>2.505528965886573</v>
      </c>
      <c r="M50" s="126">
        <v>2.440192538541856</v>
      </c>
      <c r="N50" s="110"/>
      <c r="O50" s="56">
        <v>0.8097292019220533</v>
      </c>
      <c r="P50" s="126">
        <v>0.7247712147186115</v>
      </c>
      <c r="Q50" s="126">
        <v>1.534500416640665</v>
      </c>
      <c r="R50" s="126">
        <v>0.7785099210245667</v>
      </c>
      <c r="S50" s="126">
        <v>2.309396322503415</v>
      </c>
      <c r="T50" s="126">
        <v>0.7476042647582088</v>
      </c>
      <c r="U50" s="126">
        <v>2.2821046813988737</v>
      </c>
      <c r="W50" s="126">
        <v>2.710450883004132</v>
      </c>
      <c r="X50" s="110"/>
      <c r="Y50" s="126">
        <v>0.7576939910635938</v>
      </c>
      <c r="Z50" s="126">
        <v>0.7249685951925074</v>
      </c>
      <c r="AA50" s="126">
        <v>0.8548578265499376</v>
      </c>
      <c r="AB50" s="126">
        <v>1.5797987098107895</v>
      </c>
      <c r="AC50" s="126">
        <v>0.726433474148241</v>
      </c>
      <c r="AD50" s="126">
        <v>2.306246832748588</v>
      </c>
      <c r="AF50" s="126">
        <v>0.8508749414378016</v>
      </c>
    </row>
    <row r="51" spans="2:32" s="2" customFormat="1" ht="21" thickBot="1">
      <c r="B51" s="55" t="s">
        <v>57</v>
      </c>
      <c r="C51" s="55" t="s">
        <v>58</v>
      </c>
      <c r="D51" s="126">
        <v>3.7799083976273784</v>
      </c>
      <c r="E51" s="110"/>
      <c r="F51" s="56">
        <v>0.5225190406924114</v>
      </c>
      <c r="G51" s="126">
        <v>1.8183149881720215</v>
      </c>
      <c r="H51" s="126">
        <v>2.346553571563992</v>
      </c>
      <c r="I51" s="126">
        <v>0.7970268764604194</v>
      </c>
      <c r="J51" s="126">
        <v>3.1435804480244114</v>
      </c>
      <c r="K51" s="110"/>
      <c r="L51" s="126">
        <v>2.467712648869389</v>
      </c>
      <c r="M51" s="126">
        <v>2.4033623538276228</v>
      </c>
      <c r="N51" s="110"/>
      <c r="O51" s="56">
        <v>0.8078698258151243</v>
      </c>
      <c r="P51" s="126">
        <v>0.7202160126629036</v>
      </c>
      <c r="Q51" s="126">
        <v>1.5248560498247448</v>
      </c>
      <c r="R51" s="126">
        <v>0.7738545694648927</v>
      </c>
      <c r="S51" s="126">
        <v>2.295586541174331</v>
      </c>
      <c r="T51" s="126">
        <v>0.7429055565113523</v>
      </c>
      <c r="U51" s="126">
        <v>2.267761606336097</v>
      </c>
      <c r="W51" s="126">
        <v>2.673667016359275</v>
      </c>
      <c r="X51" s="110"/>
      <c r="Y51" s="126">
        <v>0.7457957899425524</v>
      </c>
      <c r="Z51" s="126">
        <v>0.7140265376084312</v>
      </c>
      <c r="AA51" s="126">
        <v>0.8433600578185417</v>
      </c>
      <c r="AB51" s="126">
        <v>1.5585505447435415</v>
      </c>
      <c r="AC51" s="126">
        <v>0.7166497913987857</v>
      </c>
      <c r="AD51" s="126">
        <v>2.2751860568392663</v>
      </c>
      <c r="AF51" s="126">
        <v>0.8392475664570525</v>
      </c>
    </row>
    <row r="52" ht="12" customHeight="1"/>
    <row r="54" ht="9.75">
      <c r="Z54" s="167"/>
    </row>
    <row r="55" ht="9.75">
      <c r="Z55" s="167"/>
    </row>
  </sheetData>
  <sheetProtection/>
  <conditionalFormatting sqref="C5">
    <cfRule type="colorScale" priority="10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8">
    <cfRule type="colorScale" priority="2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8 F8">
    <cfRule type="colorScale" priority="2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10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P8">
    <cfRule type="colorScale" priority="2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2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O7:U7">
    <cfRule type="colorScale" priority="2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Q8:U8">
    <cfRule type="colorScale" priority="2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:M8">
    <cfRule type="colorScale" priority="1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:M7">
    <cfRule type="colorScale" priority="1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8:AB8">
    <cfRule type="colorScale" priority="1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:AB7">
    <cfRule type="colorScale" priority="1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8:AD8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C7:AD7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8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8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F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P57"/>
  <sheetViews>
    <sheetView showGridLines="0" zoomScale="115" zoomScaleNormal="115" zoomScaleSheetLayoutView="80" zoomScalePageLayoutView="60" workbookViewId="0" topLeftCell="C1">
      <pane ySplit="8" topLeftCell="A9" activePane="bottomLeft" state="frozen"/>
      <selection pane="topLeft" activeCell="C16" sqref="C16"/>
      <selection pane="bottomLeft" activeCell="P52" sqref="P52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7" bestFit="1" customWidth="1"/>
    <col min="5" max="5" width="9.7109375" style="77" bestFit="1" customWidth="1"/>
    <col min="6" max="6" width="9.7109375" style="17" customWidth="1"/>
    <col min="7" max="7" width="9.7109375" style="113" customWidth="1"/>
    <col min="8" max="8" width="11.140625" style="113" customWidth="1"/>
    <col min="9" max="9" width="9.7109375" style="113" customWidth="1"/>
    <col min="10" max="10" width="10.7109375" style="113" customWidth="1"/>
    <col min="11" max="11" width="9.7109375" style="77" bestFit="1" customWidth="1"/>
    <col min="12" max="12" width="11.140625" style="77" customWidth="1"/>
    <col min="13" max="16" width="9.7109375" style="77" bestFit="1" customWidth="1"/>
    <col min="17" max="16384" width="8.57421875" style="17" customWidth="1"/>
  </cols>
  <sheetData>
    <row r="1" spans="6:10" ht="12" customHeight="1">
      <c r="F1" s="77"/>
      <c r="G1" s="77"/>
      <c r="H1" s="77"/>
      <c r="I1" s="77"/>
      <c r="J1" s="77"/>
    </row>
    <row r="2" ht="12" customHeight="1"/>
    <row r="3" ht="12" customHeight="1"/>
    <row r="4" ht="12" customHeight="1"/>
    <row r="5" spans="4:16" ht="11.25">
      <c r="D5" s="151" t="s">
        <v>187</v>
      </c>
      <c r="E5" s="151" t="s">
        <v>200</v>
      </c>
      <c r="F5" s="151" t="s">
        <v>200</v>
      </c>
      <c r="G5" s="151" t="s">
        <v>200</v>
      </c>
      <c r="H5" s="151" t="s">
        <v>283</v>
      </c>
      <c r="I5" s="157" t="s">
        <v>187</v>
      </c>
      <c r="J5" s="151" t="s">
        <v>283</v>
      </c>
      <c r="K5" s="151" t="s">
        <v>200</v>
      </c>
      <c r="L5" s="151" t="s">
        <v>283</v>
      </c>
      <c r="M5" s="151" t="s">
        <v>200</v>
      </c>
      <c r="N5" s="151" t="s">
        <v>200</v>
      </c>
      <c r="O5" s="157" t="s">
        <v>187</v>
      </c>
      <c r="P5" s="151" t="s">
        <v>200</v>
      </c>
    </row>
    <row r="6" spans="2:16" ht="14.25" customHeight="1">
      <c r="B6" s="1" t="s">
        <v>204</v>
      </c>
      <c r="D6" s="152" t="s">
        <v>249</v>
      </c>
      <c r="E6" s="152" t="s">
        <v>208</v>
      </c>
      <c r="F6" s="152" t="s">
        <v>208</v>
      </c>
      <c r="G6" s="152" t="s">
        <v>208</v>
      </c>
      <c r="H6" s="152" t="s">
        <v>284</v>
      </c>
      <c r="I6" s="157" t="s">
        <v>249</v>
      </c>
      <c r="J6" s="152" t="s">
        <v>284</v>
      </c>
      <c r="K6" s="152" t="s">
        <v>208</v>
      </c>
      <c r="L6" s="152" t="s">
        <v>284</v>
      </c>
      <c r="M6" s="152" t="s">
        <v>208</v>
      </c>
      <c r="N6" s="152" t="s">
        <v>208</v>
      </c>
      <c r="O6" s="157" t="s">
        <v>249</v>
      </c>
      <c r="P6" s="152" t="s">
        <v>208</v>
      </c>
    </row>
    <row r="7" spans="2:16" s="113" customFormat="1" ht="9.75">
      <c r="B7" s="1"/>
      <c r="D7" s="23"/>
      <c r="E7" s="23"/>
      <c r="F7" s="23"/>
      <c r="G7" s="23"/>
      <c r="H7" s="23"/>
      <c r="I7" s="156"/>
      <c r="J7" s="156"/>
      <c r="K7" s="23"/>
      <c r="L7" s="23"/>
      <c r="M7" s="23"/>
      <c r="N7" s="23"/>
      <c r="O7" s="23"/>
      <c r="P7" s="23"/>
    </row>
    <row r="8" spans="4:16" ht="9.75">
      <c r="D8" s="150">
        <v>44561</v>
      </c>
      <c r="E8" s="150">
        <v>44651</v>
      </c>
      <c r="F8" s="150">
        <v>44742</v>
      </c>
      <c r="G8" s="150">
        <v>44834</v>
      </c>
      <c r="H8" s="150">
        <v>44834</v>
      </c>
      <c r="I8" s="150">
        <v>44926</v>
      </c>
      <c r="J8" s="150">
        <v>44926</v>
      </c>
      <c r="K8" s="150">
        <v>45016</v>
      </c>
      <c r="L8" s="150">
        <v>45016</v>
      </c>
      <c r="M8" s="150">
        <v>45107</v>
      </c>
      <c r="N8" s="150">
        <v>45199</v>
      </c>
      <c r="O8" s="150">
        <v>45291</v>
      </c>
      <c r="P8" s="150">
        <v>45382</v>
      </c>
    </row>
    <row r="9" spans="2:16" ht="12" customHeight="1">
      <c r="B9" s="78" t="s">
        <v>59</v>
      </c>
      <c r="C9" s="78" t="s">
        <v>60</v>
      </c>
      <c r="D9" s="17"/>
      <c r="E9" s="17"/>
      <c r="F9" s="113"/>
      <c r="K9" s="113"/>
      <c r="L9" s="113"/>
      <c r="M9" s="113"/>
      <c r="N9" s="113"/>
      <c r="O9" s="113"/>
      <c r="P9" s="113"/>
    </row>
    <row r="10" spans="2:16" ht="12" customHeight="1" outlineLevel="1">
      <c r="B10" s="79" t="s">
        <v>61</v>
      </c>
      <c r="C10" s="79" t="s">
        <v>62</v>
      </c>
      <c r="D10" s="80">
        <v>6176</v>
      </c>
      <c r="E10" s="80">
        <v>6848</v>
      </c>
      <c r="F10" s="132">
        <v>26623</v>
      </c>
      <c r="G10" s="132">
        <v>30477</v>
      </c>
      <c r="H10" s="132">
        <v>100698.35708125</v>
      </c>
      <c r="I10" s="132">
        <v>29403</v>
      </c>
      <c r="J10" s="132">
        <v>96377.22968798077</v>
      </c>
      <c r="K10" s="132">
        <v>31852</v>
      </c>
      <c r="L10" s="132">
        <v>95435</v>
      </c>
      <c r="M10" s="132">
        <v>92101</v>
      </c>
      <c r="N10" s="132">
        <v>94694</v>
      </c>
      <c r="O10" s="132">
        <v>88677</v>
      </c>
      <c r="P10" s="132">
        <v>89416</v>
      </c>
    </row>
    <row r="11" spans="2:16" ht="12" customHeight="1" outlineLevel="1">
      <c r="B11" s="81" t="s">
        <v>63</v>
      </c>
      <c r="C11" s="81" t="s">
        <v>64</v>
      </c>
      <c r="D11" s="82">
        <v>9910</v>
      </c>
      <c r="E11" s="82">
        <v>9851</v>
      </c>
      <c r="F11" s="134">
        <v>13717</v>
      </c>
      <c r="G11" s="134">
        <v>12977</v>
      </c>
      <c r="H11" s="134">
        <v>12977</v>
      </c>
      <c r="I11" s="134">
        <v>12382</v>
      </c>
      <c r="J11" s="134">
        <v>12382</v>
      </c>
      <c r="K11" s="134">
        <v>13023</v>
      </c>
      <c r="L11" s="134">
        <v>13023</v>
      </c>
      <c r="M11" s="134">
        <v>11988</v>
      </c>
      <c r="N11" s="134">
        <v>12424</v>
      </c>
      <c r="O11" s="134">
        <v>12359</v>
      </c>
      <c r="P11" s="134">
        <v>12596</v>
      </c>
    </row>
    <row r="12" spans="2:16" ht="12" customHeight="1" outlineLevel="1">
      <c r="B12" s="81" t="s">
        <v>65</v>
      </c>
      <c r="C12" s="81" t="s">
        <v>66</v>
      </c>
      <c r="D12" s="82">
        <v>20854</v>
      </c>
      <c r="E12" s="82">
        <v>19565</v>
      </c>
      <c r="F12" s="134">
        <v>17956</v>
      </c>
      <c r="G12" s="134">
        <v>19031</v>
      </c>
      <c r="H12" s="134">
        <v>19031</v>
      </c>
      <c r="I12" s="134">
        <v>15093</v>
      </c>
      <c r="J12" s="134">
        <v>15093</v>
      </c>
      <c r="K12" s="134">
        <v>15462</v>
      </c>
      <c r="L12" s="134">
        <v>15462</v>
      </c>
      <c r="M12" s="134">
        <v>13709</v>
      </c>
      <c r="N12" s="134">
        <v>12893</v>
      </c>
      <c r="O12" s="134">
        <v>31780</v>
      </c>
      <c r="P12" s="134">
        <v>31650</v>
      </c>
    </row>
    <row r="13" spans="2:16" ht="12" customHeight="1" outlineLevel="1">
      <c r="B13" s="133" t="s">
        <v>221</v>
      </c>
      <c r="C13" s="133" t="s">
        <v>222</v>
      </c>
      <c r="D13" s="82">
        <v>0</v>
      </c>
      <c r="E13" s="82">
        <v>0</v>
      </c>
      <c r="F13" s="134">
        <v>560041</v>
      </c>
      <c r="G13" s="134">
        <v>551471</v>
      </c>
      <c r="H13" s="134">
        <v>499666.88540931087</v>
      </c>
      <c r="I13" s="134">
        <v>532432</v>
      </c>
      <c r="J13" s="134">
        <v>481208.9164142218</v>
      </c>
      <c r="K13" s="134">
        <v>530797</v>
      </c>
      <c r="L13" s="134">
        <v>479729</v>
      </c>
      <c r="M13" s="134">
        <v>456624</v>
      </c>
      <c r="N13" s="134">
        <v>475637</v>
      </c>
      <c r="O13" s="134">
        <v>446128</v>
      </c>
      <c r="P13" s="134">
        <v>449159</v>
      </c>
    </row>
    <row r="14" spans="2:16" ht="12" customHeight="1" outlineLevel="1">
      <c r="B14" s="81" t="s">
        <v>67</v>
      </c>
      <c r="C14" s="81" t="s">
        <v>68</v>
      </c>
      <c r="D14" s="82">
        <v>32484</v>
      </c>
      <c r="E14" s="82">
        <v>33556</v>
      </c>
      <c r="F14" s="134">
        <v>28283</v>
      </c>
      <c r="G14" s="134">
        <v>27708</v>
      </c>
      <c r="H14" s="134">
        <v>27708</v>
      </c>
      <c r="I14" s="134">
        <v>27407</v>
      </c>
      <c r="J14" s="134">
        <v>27407</v>
      </c>
      <c r="K14" s="134">
        <v>23942</v>
      </c>
      <c r="L14" s="134">
        <v>23942</v>
      </c>
      <c r="M14" s="134">
        <v>25092</v>
      </c>
      <c r="N14" s="134">
        <v>27012</v>
      </c>
      <c r="O14" s="134">
        <v>30725</v>
      </c>
      <c r="P14" s="134">
        <v>32985</v>
      </c>
    </row>
    <row r="15" spans="2:16" ht="12" customHeight="1" outlineLevel="1">
      <c r="B15" s="81" t="s">
        <v>69</v>
      </c>
      <c r="C15" s="81" t="s">
        <v>70</v>
      </c>
      <c r="D15" s="82">
        <v>127229</v>
      </c>
      <c r="E15" s="82">
        <v>133600</v>
      </c>
      <c r="F15" s="134">
        <v>131646</v>
      </c>
      <c r="G15" s="134">
        <v>132361</v>
      </c>
      <c r="H15" s="134">
        <v>132361</v>
      </c>
      <c r="I15" s="134">
        <v>130622</v>
      </c>
      <c r="J15" s="134">
        <v>130622</v>
      </c>
      <c r="K15" s="134">
        <v>129191</v>
      </c>
      <c r="L15" s="134">
        <v>129191</v>
      </c>
      <c r="M15" s="134">
        <v>131607</v>
      </c>
      <c r="N15" s="134">
        <v>131695</v>
      </c>
      <c r="O15" s="134">
        <v>103810</v>
      </c>
      <c r="P15" s="134">
        <v>110565</v>
      </c>
    </row>
    <row r="16" spans="2:16" ht="12" customHeight="1" outlineLevel="1">
      <c r="B16" s="81" t="s">
        <v>71</v>
      </c>
      <c r="C16" s="81" t="s">
        <v>72</v>
      </c>
      <c r="D16" s="82">
        <v>227</v>
      </c>
      <c r="E16" s="82">
        <v>223</v>
      </c>
      <c r="F16" s="134">
        <v>994</v>
      </c>
      <c r="G16" s="134">
        <v>969</v>
      </c>
      <c r="H16" s="134">
        <v>969</v>
      </c>
      <c r="I16" s="134">
        <v>944</v>
      </c>
      <c r="J16" s="134">
        <v>944</v>
      </c>
      <c r="K16" s="134">
        <v>917</v>
      </c>
      <c r="L16" s="134">
        <v>917</v>
      </c>
      <c r="M16" s="134">
        <v>892</v>
      </c>
      <c r="N16" s="134">
        <v>866</v>
      </c>
      <c r="O16" s="134">
        <v>840</v>
      </c>
      <c r="P16" s="134">
        <v>815</v>
      </c>
    </row>
    <row r="17" spans="2:16" ht="12" customHeight="1" outlineLevel="1">
      <c r="B17" s="81" t="s">
        <v>73</v>
      </c>
      <c r="C17" s="81" t="s">
        <v>74</v>
      </c>
      <c r="D17" s="82">
        <v>30391</v>
      </c>
      <c r="E17" s="82">
        <v>36195</v>
      </c>
      <c r="F17" s="134">
        <v>37266</v>
      </c>
      <c r="G17" s="134">
        <v>52475</v>
      </c>
      <c r="H17" s="134">
        <v>31740.795615432784</v>
      </c>
      <c r="I17" s="134">
        <v>56332</v>
      </c>
      <c r="J17" s="134">
        <v>36122.5261916518</v>
      </c>
      <c r="K17" s="134">
        <v>59834</v>
      </c>
      <c r="L17" s="134">
        <v>40652</v>
      </c>
      <c r="M17" s="134">
        <v>39810</v>
      </c>
      <c r="N17" s="134">
        <v>38843</v>
      </c>
      <c r="O17" s="134">
        <v>40245</v>
      </c>
      <c r="P17" s="134">
        <v>42963</v>
      </c>
    </row>
    <row r="18" spans="2:16" s="84" customFormat="1" ht="12" customHeight="1">
      <c r="B18" s="83" t="s">
        <v>75</v>
      </c>
      <c r="C18" s="83" t="s">
        <v>76</v>
      </c>
      <c r="D18" s="85">
        <v>227271</v>
      </c>
      <c r="E18" s="85">
        <v>239838</v>
      </c>
      <c r="F18" s="136">
        <v>816526</v>
      </c>
      <c r="G18" s="136">
        <v>827469</v>
      </c>
      <c r="H18" s="136">
        <v>825152.0381059936</v>
      </c>
      <c r="I18" s="136">
        <v>804615</v>
      </c>
      <c r="J18" s="136">
        <v>800156.6722938544</v>
      </c>
      <c r="K18" s="136">
        <v>805018</v>
      </c>
      <c r="L18" s="136">
        <v>798351</v>
      </c>
      <c r="M18" s="136">
        <v>771823</v>
      </c>
      <c r="N18" s="136">
        <v>794064</v>
      </c>
      <c r="O18" s="136">
        <v>754564</v>
      </c>
      <c r="P18" s="136">
        <v>770149</v>
      </c>
    </row>
    <row r="19" spans="2:16" s="135" customFormat="1" ht="12" customHeight="1">
      <c r="B19" s="133" t="s">
        <v>223</v>
      </c>
      <c r="C19" s="133" t="s">
        <v>224</v>
      </c>
      <c r="D19" s="134">
        <v>0</v>
      </c>
      <c r="E19" s="134">
        <v>0</v>
      </c>
      <c r="F19" s="134">
        <v>19395</v>
      </c>
      <c r="G19" s="134">
        <v>3967</v>
      </c>
      <c r="H19" s="134">
        <v>3967</v>
      </c>
      <c r="I19" s="134">
        <v>3912</v>
      </c>
      <c r="J19" s="134">
        <v>3912</v>
      </c>
      <c r="K19" s="134">
        <v>26655</v>
      </c>
      <c r="L19" s="134">
        <v>26655</v>
      </c>
      <c r="M19" s="134">
        <v>14678</v>
      </c>
      <c r="N19" s="134">
        <v>7392</v>
      </c>
      <c r="O19" s="134">
        <v>1891</v>
      </c>
      <c r="P19" s="134">
        <v>1464</v>
      </c>
    </row>
    <row r="20" spans="2:16" ht="12" customHeight="1" outlineLevel="1">
      <c r="B20" s="81" t="s">
        <v>77</v>
      </c>
      <c r="C20" s="81" t="s">
        <v>78</v>
      </c>
      <c r="D20" s="82">
        <v>55739</v>
      </c>
      <c r="E20" s="82">
        <v>67924</v>
      </c>
      <c r="F20" s="134">
        <v>78966</v>
      </c>
      <c r="G20" s="134">
        <v>69828</v>
      </c>
      <c r="H20" s="134">
        <v>69828</v>
      </c>
      <c r="I20" s="134">
        <v>73121</v>
      </c>
      <c r="J20" s="134">
        <v>73121</v>
      </c>
      <c r="K20" s="134">
        <v>71124</v>
      </c>
      <c r="L20" s="134">
        <v>71124</v>
      </c>
      <c r="M20" s="134">
        <v>66697</v>
      </c>
      <c r="N20" s="134">
        <v>63427</v>
      </c>
      <c r="O20" s="134">
        <v>68312</v>
      </c>
      <c r="P20" s="134">
        <v>67817</v>
      </c>
    </row>
    <row r="21" spans="2:16" ht="12" customHeight="1" outlineLevel="1">
      <c r="B21" s="81" t="s">
        <v>69</v>
      </c>
      <c r="C21" s="81" t="s">
        <v>70</v>
      </c>
      <c r="D21" s="82">
        <v>25060</v>
      </c>
      <c r="E21" s="82">
        <v>25028</v>
      </c>
      <c r="F21" s="134">
        <v>17797</v>
      </c>
      <c r="G21" s="134">
        <v>9320</v>
      </c>
      <c r="H21" s="134">
        <v>9320</v>
      </c>
      <c r="I21" s="134">
        <v>348</v>
      </c>
      <c r="J21" s="134">
        <v>348</v>
      </c>
      <c r="K21" s="134">
        <v>4112</v>
      </c>
      <c r="L21" s="134">
        <v>4112</v>
      </c>
      <c r="M21" s="134">
        <v>1042</v>
      </c>
      <c r="N21" s="134">
        <v>647</v>
      </c>
      <c r="O21" s="134">
        <v>191</v>
      </c>
      <c r="P21" s="134">
        <v>141</v>
      </c>
    </row>
    <row r="22" spans="2:16" ht="12" customHeight="1" outlineLevel="1">
      <c r="B22" s="86" t="s">
        <v>71</v>
      </c>
      <c r="C22" s="86" t="s">
        <v>72</v>
      </c>
      <c r="D22" s="82">
        <v>6799</v>
      </c>
      <c r="E22" s="82">
        <v>11491</v>
      </c>
      <c r="F22" s="134">
        <v>16080</v>
      </c>
      <c r="G22" s="134">
        <v>35173</v>
      </c>
      <c r="H22" s="134">
        <v>35173</v>
      </c>
      <c r="I22" s="134">
        <v>31139</v>
      </c>
      <c r="J22" s="134">
        <v>31139</v>
      </c>
      <c r="K22" s="134">
        <v>38303</v>
      </c>
      <c r="L22" s="134">
        <v>38303</v>
      </c>
      <c r="M22" s="134">
        <v>42757</v>
      </c>
      <c r="N22" s="134">
        <v>39687</v>
      </c>
      <c r="O22" s="134">
        <v>39995</v>
      </c>
      <c r="P22" s="134">
        <v>48595</v>
      </c>
    </row>
    <row r="23" spans="2:16" ht="12" customHeight="1" outlineLevel="1">
      <c r="B23" s="81" t="s">
        <v>79</v>
      </c>
      <c r="C23" s="81" t="s">
        <v>80</v>
      </c>
      <c r="D23" s="82">
        <v>184836</v>
      </c>
      <c r="E23" s="82">
        <v>241381</v>
      </c>
      <c r="F23" s="134">
        <v>201710</v>
      </c>
      <c r="G23" s="134">
        <v>84508</v>
      </c>
      <c r="H23" s="134">
        <v>84508</v>
      </c>
      <c r="I23" s="134">
        <v>109538</v>
      </c>
      <c r="J23" s="134">
        <v>109538</v>
      </c>
      <c r="K23" s="134">
        <v>186959</v>
      </c>
      <c r="L23" s="134">
        <v>186959</v>
      </c>
      <c r="M23" s="134">
        <v>219402</v>
      </c>
      <c r="N23" s="134">
        <v>174623</v>
      </c>
      <c r="O23" s="134">
        <v>163756</v>
      </c>
      <c r="P23" s="134">
        <v>227021</v>
      </c>
    </row>
    <row r="24" spans="2:16" s="84" customFormat="1" ht="12" customHeight="1" thickBot="1">
      <c r="B24" s="83" t="s">
        <v>81</v>
      </c>
      <c r="C24" s="83" t="s">
        <v>82</v>
      </c>
      <c r="D24" s="85">
        <v>272434</v>
      </c>
      <c r="E24" s="85">
        <v>345824</v>
      </c>
      <c r="F24" s="136">
        <v>333948</v>
      </c>
      <c r="G24" s="136">
        <v>202796</v>
      </c>
      <c r="H24" s="136">
        <v>202796</v>
      </c>
      <c r="I24" s="136">
        <v>218058</v>
      </c>
      <c r="J24" s="136">
        <v>218058</v>
      </c>
      <c r="K24" s="136">
        <v>327153</v>
      </c>
      <c r="L24" s="136">
        <v>327153</v>
      </c>
      <c r="M24" s="136">
        <v>344576</v>
      </c>
      <c r="N24" s="136">
        <v>285776</v>
      </c>
      <c r="O24" s="136">
        <v>274145</v>
      </c>
      <c r="P24" s="136">
        <v>345038</v>
      </c>
    </row>
    <row r="25" spans="2:16" s="84" customFormat="1" ht="12" customHeight="1" thickBot="1">
      <c r="B25" s="87" t="s">
        <v>83</v>
      </c>
      <c r="C25" s="87" t="s">
        <v>84</v>
      </c>
      <c r="D25" s="88">
        <v>499705</v>
      </c>
      <c r="E25" s="88">
        <v>585662</v>
      </c>
      <c r="F25" s="137">
        <v>1150474</v>
      </c>
      <c r="G25" s="137">
        <v>1030265</v>
      </c>
      <c r="H25" s="137">
        <v>1027948.0381059936</v>
      </c>
      <c r="I25" s="137">
        <v>1022673</v>
      </c>
      <c r="J25" s="137">
        <v>1018214.6722938544</v>
      </c>
      <c r="K25" s="137">
        <v>1132171</v>
      </c>
      <c r="L25" s="137">
        <v>1125504</v>
      </c>
      <c r="M25" s="137">
        <v>1116399</v>
      </c>
      <c r="N25" s="137">
        <v>1079840</v>
      </c>
      <c r="O25" s="137">
        <v>1028709</v>
      </c>
      <c r="P25" s="137">
        <v>1115187</v>
      </c>
    </row>
    <row r="26" spans="2:16" s="84" customFormat="1" ht="12" customHeight="1">
      <c r="B26" s="89"/>
      <c r="C26" s="89"/>
      <c r="D26" s="90"/>
      <c r="E26" s="90"/>
      <c r="G26" s="135"/>
      <c r="H26" s="135"/>
      <c r="I26" s="135"/>
      <c r="J26" s="135"/>
      <c r="K26" s="90"/>
      <c r="L26" s="90"/>
      <c r="M26" s="90"/>
      <c r="N26" s="90"/>
      <c r="O26" s="90"/>
      <c r="P26" s="90"/>
    </row>
    <row r="27" spans="2:16" ht="12" customHeight="1">
      <c r="B27" s="92" t="s">
        <v>85</v>
      </c>
      <c r="C27" s="92" t="s">
        <v>86</v>
      </c>
      <c r="D27" s="91"/>
      <c r="E27" s="91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2:16" s="93" customFormat="1" ht="12" customHeight="1" outlineLevel="1">
      <c r="B28" s="81" t="s">
        <v>87</v>
      </c>
      <c r="C28" s="81" t="s">
        <v>88</v>
      </c>
      <c r="D28" s="82">
        <v>340521</v>
      </c>
      <c r="E28" s="82">
        <v>340521</v>
      </c>
      <c r="F28" s="134">
        <v>340521</v>
      </c>
      <c r="G28" s="134">
        <v>341325</v>
      </c>
      <c r="H28" s="134">
        <v>341325</v>
      </c>
      <c r="I28" s="134">
        <v>341325</v>
      </c>
      <c r="J28" s="134">
        <v>341325</v>
      </c>
      <c r="K28" s="134">
        <v>341325</v>
      </c>
      <c r="L28" s="134">
        <v>341325</v>
      </c>
      <c r="M28" s="134">
        <v>341325</v>
      </c>
      <c r="N28" s="134">
        <v>341325</v>
      </c>
      <c r="O28" s="134">
        <v>341325</v>
      </c>
      <c r="P28" s="134">
        <v>341325</v>
      </c>
    </row>
    <row r="29" spans="2:16" s="93" customFormat="1" ht="12" customHeight="1" outlineLevel="1">
      <c r="B29" s="81" t="s">
        <v>89</v>
      </c>
      <c r="C29" s="81" t="s">
        <v>90</v>
      </c>
      <c r="D29" s="82">
        <v>108516</v>
      </c>
      <c r="E29" s="82">
        <v>108516</v>
      </c>
      <c r="F29" s="134">
        <v>238248</v>
      </c>
      <c r="G29" s="134">
        <v>238247</v>
      </c>
      <c r="H29" s="134">
        <v>238247</v>
      </c>
      <c r="I29" s="134">
        <v>238248</v>
      </c>
      <c r="J29" s="134">
        <v>238248</v>
      </c>
      <c r="K29" s="134">
        <v>238248</v>
      </c>
      <c r="L29" s="134">
        <v>238248</v>
      </c>
      <c r="M29" s="134">
        <v>300617</v>
      </c>
      <c r="N29" s="134">
        <v>300617</v>
      </c>
      <c r="O29" s="134">
        <v>300617</v>
      </c>
      <c r="P29" s="134">
        <v>300617</v>
      </c>
    </row>
    <row r="30" spans="2:16" s="93" customFormat="1" ht="12" customHeight="1" outlineLevel="1">
      <c r="B30" s="106" t="s">
        <v>220</v>
      </c>
      <c r="C30" s="81" t="s">
        <v>91</v>
      </c>
      <c r="D30" s="82">
        <v>1080</v>
      </c>
      <c r="E30" s="82">
        <v>1080</v>
      </c>
      <c r="F30" s="134">
        <v>1080</v>
      </c>
      <c r="G30" s="134">
        <v>1080</v>
      </c>
      <c r="H30" s="134">
        <v>1080</v>
      </c>
      <c r="I30" s="134">
        <v>1080</v>
      </c>
      <c r="J30" s="134">
        <v>1080</v>
      </c>
      <c r="K30" s="134">
        <v>1080</v>
      </c>
      <c r="L30" s="134">
        <v>1080</v>
      </c>
      <c r="M30" s="134">
        <v>1080</v>
      </c>
      <c r="N30" s="134">
        <v>1080</v>
      </c>
      <c r="O30" s="134">
        <v>1080</v>
      </c>
      <c r="P30" s="134">
        <v>1080</v>
      </c>
    </row>
    <row r="31" spans="2:16" s="93" customFormat="1" ht="12" customHeight="1" outlineLevel="1">
      <c r="B31" s="81" t="s">
        <v>92</v>
      </c>
      <c r="C31" s="81" t="s">
        <v>93</v>
      </c>
      <c r="D31" s="82">
        <v>29256</v>
      </c>
      <c r="E31" s="82">
        <v>37317</v>
      </c>
      <c r="F31" s="134">
        <v>39487</v>
      </c>
      <c r="G31" s="134">
        <v>42111</v>
      </c>
      <c r="H31" s="134">
        <v>42111</v>
      </c>
      <c r="I31" s="134">
        <v>57416</v>
      </c>
      <c r="J31" s="134">
        <v>57416</v>
      </c>
      <c r="K31" s="134">
        <v>59442</v>
      </c>
      <c r="L31" s="134">
        <v>59442</v>
      </c>
      <c r="M31" s="134">
        <v>61490</v>
      </c>
      <c r="N31" s="134">
        <v>68361</v>
      </c>
      <c r="O31" s="134">
        <v>71341</v>
      </c>
      <c r="P31" s="134">
        <v>74288</v>
      </c>
    </row>
    <row r="32" spans="2:16" s="93" customFormat="1" ht="12" customHeight="1" outlineLevel="1">
      <c r="B32" s="81" t="s">
        <v>94</v>
      </c>
      <c r="C32" s="81" t="s">
        <v>95</v>
      </c>
      <c r="D32" s="82">
        <v>-15792</v>
      </c>
      <c r="E32" s="82">
        <v>-15902</v>
      </c>
      <c r="F32" s="134">
        <v>-13194</v>
      </c>
      <c r="G32" s="134">
        <v>-14521</v>
      </c>
      <c r="H32" s="134">
        <v>-14521</v>
      </c>
      <c r="I32" s="134">
        <v>-13633</v>
      </c>
      <c r="J32" s="134">
        <v>-13633</v>
      </c>
      <c r="K32" s="134">
        <v>-13835</v>
      </c>
      <c r="L32" s="134">
        <v>-13835</v>
      </c>
      <c r="M32" s="134">
        <v>-13477</v>
      </c>
      <c r="N32" s="134">
        <v>-14570</v>
      </c>
      <c r="O32" s="134">
        <v>-18261</v>
      </c>
      <c r="P32" s="134">
        <v>-17625</v>
      </c>
    </row>
    <row r="33" spans="2:16" s="93" customFormat="1" ht="12" customHeight="1" outlineLevel="1">
      <c r="B33" s="81" t="s">
        <v>96</v>
      </c>
      <c r="C33" s="81" t="s">
        <v>97</v>
      </c>
      <c r="D33" s="82">
        <v>-94</v>
      </c>
      <c r="E33" s="82">
        <v>722</v>
      </c>
      <c r="F33" s="134">
        <v>-1860</v>
      </c>
      <c r="G33" s="134">
        <v>22137</v>
      </c>
      <c r="H33" s="134">
        <v>22050.010367062874</v>
      </c>
      <c r="I33" s="134">
        <v>506</v>
      </c>
      <c r="J33" s="134">
        <v>508.0902207212523</v>
      </c>
      <c r="K33" s="134">
        <v>-1222</v>
      </c>
      <c r="L33" s="134">
        <v>-1195</v>
      </c>
      <c r="M33" s="134">
        <v>-27218</v>
      </c>
      <c r="N33" s="134">
        <v>-5208</v>
      </c>
      <c r="O33" s="134">
        <v>-39198</v>
      </c>
      <c r="P33" s="134">
        <v>-44938</v>
      </c>
    </row>
    <row r="34" spans="2:16" s="93" customFormat="1" ht="12" customHeight="1" outlineLevel="1">
      <c r="B34" s="81" t="s">
        <v>201</v>
      </c>
      <c r="C34" s="81" t="s">
        <v>98</v>
      </c>
      <c r="D34" s="82">
        <v>-586707</v>
      </c>
      <c r="E34" s="82">
        <v>-586707</v>
      </c>
      <c r="F34" s="134">
        <v>-586707</v>
      </c>
      <c r="G34" s="134">
        <v>-586707</v>
      </c>
      <c r="H34" s="134">
        <v>-586707</v>
      </c>
      <c r="I34" s="134">
        <v>-586707</v>
      </c>
      <c r="J34" s="134">
        <v>-586707</v>
      </c>
      <c r="K34" s="134">
        <v>-586707</v>
      </c>
      <c r="L34" s="134">
        <v>-586707</v>
      </c>
      <c r="M34" s="134">
        <v>-586707</v>
      </c>
      <c r="N34" s="134">
        <v>-586707</v>
      </c>
      <c r="O34" s="134">
        <v>-586707</v>
      </c>
      <c r="P34" s="134">
        <v>-586707</v>
      </c>
    </row>
    <row r="35" spans="2:16" s="93" customFormat="1" ht="12" customHeight="1" outlineLevel="1">
      <c r="B35" s="81" t="s">
        <v>99</v>
      </c>
      <c r="C35" s="81" t="s">
        <v>100</v>
      </c>
      <c r="D35" s="82">
        <v>372365</v>
      </c>
      <c r="E35" s="82">
        <v>427512</v>
      </c>
      <c r="F35" s="134">
        <v>210612</v>
      </c>
      <c r="G35" s="134">
        <v>263759</v>
      </c>
      <c r="H35" s="134">
        <v>261529.02774815925</v>
      </c>
      <c r="I35" s="134">
        <v>277146</v>
      </c>
      <c r="J35" s="134">
        <v>272685.8070885658</v>
      </c>
      <c r="K35" s="134">
        <v>328870</v>
      </c>
      <c r="L35" s="134">
        <v>322175.8070885658</v>
      </c>
      <c r="M35" s="134">
        <v>215764</v>
      </c>
      <c r="N35" s="134">
        <v>265356</v>
      </c>
      <c r="O35" s="134">
        <v>292948</v>
      </c>
      <c r="P35" s="134">
        <v>351033</v>
      </c>
    </row>
    <row r="36" spans="2:16" ht="20.25" customHeight="1">
      <c r="B36" s="94" t="s">
        <v>101</v>
      </c>
      <c r="C36" s="94" t="s">
        <v>102</v>
      </c>
      <c r="D36" s="95">
        <v>249145</v>
      </c>
      <c r="E36" s="95">
        <v>313059</v>
      </c>
      <c r="F36" s="140">
        <v>228187</v>
      </c>
      <c r="G36" s="140">
        <v>307431</v>
      </c>
      <c r="H36" s="140">
        <v>305114.0381152221</v>
      </c>
      <c r="I36" s="140">
        <v>315381</v>
      </c>
      <c r="J36" s="140">
        <v>310922.897309287</v>
      </c>
      <c r="K36" s="140">
        <v>367201</v>
      </c>
      <c r="L36" s="140">
        <v>360533.8070885658</v>
      </c>
      <c r="M36" s="140">
        <v>292874</v>
      </c>
      <c r="N36" s="140">
        <v>370254</v>
      </c>
      <c r="O36" s="140">
        <v>363145</v>
      </c>
      <c r="P36" s="140">
        <v>419073</v>
      </c>
    </row>
    <row r="37" spans="2:16" s="93" customFormat="1" ht="12" customHeight="1">
      <c r="B37" s="83" t="s">
        <v>103</v>
      </c>
      <c r="C37" s="83" t="s">
        <v>52</v>
      </c>
      <c r="D37" s="85">
        <v>12</v>
      </c>
      <c r="E37" s="85">
        <v>11</v>
      </c>
      <c r="F37" s="136">
        <v>8</v>
      </c>
      <c r="G37" s="136">
        <v>7</v>
      </c>
      <c r="H37" s="136">
        <v>7</v>
      </c>
      <c r="I37" s="136">
        <v>33</v>
      </c>
      <c r="J37" s="136">
        <v>33</v>
      </c>
      <c r="K37" s="136">
        <v>52</v>
      </c>
      <c r="L37" s="136">
        <v>52</v>
      </c>
      <c r="M37" s="136">
        <v>52</v>
      </c>
      <c r="N37" s="136">
        <v>50</v>
      </c>
      <c r="O37" s="136">
        <v>38</v>
      </c>
      <c r="P37" s="136">
        <v>39</v>
      </c>
    </row>
    <row r="38" spans="2:16" s="84" customFormat="1" ht="12" customHeight="1">
      <c r="B38" s="83" t="s">
        <v>104</v>
      </c>
      <c r="C38" s="83" t="s">
        <v>105</v>
      </c>
      <c r="D38" s="85">
        <v>249157</v>
      </c>
      <c r="E38" s="85">
        <v>313070</v>
      </c>
      <c r="F38" s="136">
        <v>228195</v>
      </c>
      <c r="G38" s="136">
        <v>307438</v>
      </c>
      <c r="H38" s="136">
        <v>305121.0381152221</v>
      </c>
      <c r="I38" s="136">
        <v>315414</v>
      </c>
      <c r="J38" s="136">
        <v>310955.897309287</v>
      </c>
      <c r="K38" s="136">
        <v>367253</v>
      </c>
      <c r="L38" s="136">
        <v>360585.8070885658</v>
      </c>
      <c r="M38" s="136">
        <v>292926</v>
      </c>
      <c r="N38" s="136">
        <v>370304</v>
      </c>
      <c r="O38" s="136">
        <v>363183</v>
      </c>
      <c r="P38" s="136">
        <v>419112</v>
      </c>
    </row>
    <row r="39" spans="2:16" s="135" customFormat="1" ht="12" customHeight="1">
      <c r="B39" s="86" t="s">
        <v>225</v>
      </c>
      <c r="C39" s="139" t="s">
        <v>226</v>
      </c>
      <c r="D39" s="134">
        <v>0</v>
      </c>
      <c r="E39" s="134">
        <v>0</v>
      </c>
      <c r="F39" s="134">
        <v>334693</v>
      </c>
      <c r="G39" s="134">
        <v>318908</v>
      </c>
      <c r="H39" s="134">
        <v>318908</v>
      </c>
      <c r="I39" s="134">
        <v>303168</v>
      </c>
      <c r="J39" s="134">
        <v>303168</v>
      </c>
      <c r="K39" s="134">
        <v>287080</v>
      </c>
      <c r="L39" s="134">
        <v>287080</v>
      </c>
      <c r="M39" s="134">
        <v>270936</v>
      </c>
      <c r="N39" s="134">
        <v>255176</v>
      </c>
      <c r="O39" s="134">
        <v>239295</v>
      </c>
      <c r="P39" s="134">
        <v>223429</v>
      </c>
    </row>
    <row r="40" spans="2:16" s="93" customFormat="1" ht="12" customHeight="1" outlineLevel="1">
      <c r="B40" s="86" t="s">
        <v>106</v>
      </c>
      <c r="C40" s="93" t="s">
        <v>107</v>
      </c>
      <c r="D40" s="82">
        <v>17135</v>
      </c>
      <c r="E40" s="82">
        <v>15664</v>
      </c>
      <c r="F40" s="134">
        <v>13838</v>
      </c>
      <c r="G40" s="134">
        <v>13335</v>
      </c>
      <c r="H40" s="134">
        <v>13335</v>
      </c>
      <c r="I40" s="134">
        <v>8762</v>
      </c>
      <c r="J40" s="134">
        <v>8762</v>
      </c>
      <c r="K40" s="134">
        <v>7230</v>
      </c>
      <c r="L40" s="134">
        <v>7230</v>
      </c>
      <c r="M40" s="134">
        <v>6124</v>
      </c>
      <c r="N40" s="134">
        <v>5563</v>
      </c>
      <c r="O40" s="134">
        <v>23595</v>
      </c>
      <c r="P40" s="134">
        <v>22734</v>
      </c>
    </row>
    <row r="41" spans="2:16" s="93" customFormat="1" ht="12" customHeight="1" outlineLevel="1">
      <c r="B41" s="93" t="s">
        <v>108</v>
      </c>
      <c r="C41" s="93" t="s">
        <v>202</v>
      </c>
      <c r="D41" s="82">
        <v>13481</v>
      </c>
      <c r="E41" s="82">
        <v>13481</v>
      </c>
      <c r="F41" s="134">
        <v>9396</v>
      </c>
      <c r="G41" s="134">
        <v>9396</v>
      </c>
      <c r="H41" s="134">
        <v>9396</v>
      </c>
      <c r="I41" s="134">
        <v>9138</v>
      </c>
      <c r="J41" s="134">
        <v>9138</v>
      </c>
      <c r="K41" s="134">
        <v>10350</v>
      </c>
      <c r="L41" s="134">
        <v>10350</v>
      </c>
      <c r="M41" s="134">
        <v>10946</v>
      </c>
      <c r="N41" s="134">
        <v>12792</v>
      </c>
      <c r="O41" s="134">
        <v>16768</v>
      </c>
      <c r="P41" s="134">
        <v>17733</v>
      </c>
    </row>
    <row r="42" spans="2:16" s="93" customFormat="1" ht="12" customHeight="1" outlineLevel="1">
      <c r="B42" s="81" t="s">
        <v>109</v>
      </c>
      <c r="C42" s="81" t="s">
        <v>13</v>
      </c>
      <c r="D42" s="82">
        <v>1451</v>
      </c>
      <c r="E42" s="82">
        <v>1451</v>
      </c>
      <c r="F42" s="134">
        <v>1451</v>
      </c>
      <c r="G42" s="134">
        <v>1451</v>
      </c>
      <c r="H42" s="134">
        <v>1451</v>
      </c>
      <c r="I42" s="134">
        <v>1847</v>
      </c>
      <c r="J42" s="134">
        <v>1847</v>
      </c>
      <c r="K42" s="134">
        <v>1847</v>
      </c>
      <c r="L42" s="134">
        <v>1847</v>
      </c>
      <c r="M42" s="134">
        <v>1847</v>
      </c>
      <c r="N42" s="134">
        <v>1847</v>
      </c>
      <c r="O42" s="134">
        <v>1838</v>
      </c>
      <c r="P42" s="134">
        <v>1838</v>
      </c>
    </row>
    <row r="43" spans="2:16" s="93" customFormat="1" ht="12" customHeight="1" outlineLevel="1">
      <c r="B43" s="81" t="s">
        <v>110</v>
      </c>
      <c r="C43" s="81" t="s">
        <v>111</v>
      </c>
      <c r="D43" s="82">
        <v>19145</v>
      </c>
      <c r="E43" s="82">
        <v>19145</v>
      </c>
      <c r="F43" s="134">
        <v>19145</v>
      </c>
      <c r="G43" s="134">
        <v>19145</v>
      </c>
      <c r="H43" s="134">
        <v>19145</v>
      </c>
      <c r="I43" s="134">
        <v>18204</v>
      </c>
      <c r="J43" s="134">
        <v>18204</v>
      </c>
      <c r="K43" s="134">
        <v>17601</v>
      </c>
      <c r="L43" s="134">
        <v>17601</v>
      </c>
      <c r="M43" s="134">
        <v>15935</v>
      </c>
      <c r="N43" s="134">
        <v>12979</v>
      </c>
      <c r="O43" s="134">
        <v>4034</v>
      </c>
      <c r="P43" s="134">
        <v>4967</v>
      </c>
    </row>
    <row r="44" spans="2:16" s="96" customFormat="1" ht="12" customHeight="1">
      <c r="B44" s="83" t="s">
        <v>112</v>
      </c>
      <c r="C44" s="83" t="s">
        <v>113</v>
      </c>
      <c r="D44" s="85">
        <v>51212</v>
      </c>
      <c r="E44" s="85">
        <v>49741</v>
      </c>
      <c r="F44" s="136">
        <v>378523</v>
      </c>
      <c r="G44" s="136">
        <v>362235</v>
      </c>
      <c r="H44" s="136">
        <v>362235</v>
      </c>
      <c r="I44" s="136">
        <v>341119</v>
      </c>
      <c r="J44" s="136">
        <v>341119</v>
      </c>
      <c r="K44" s="136">
        <v>324108</v>
      </c>
      <c r="L44" s="136">
        <v>324108</v>
      </c>
      <c r="M44" s="136">
        <v>305788</v>
      </c>
      <c r="N44" s="136">
        <v>288357</v>
      </c>
      <c r="O44" s="136">
        <v>285530</v>
      </c>
      <c r="P44" s="136">
        <v>270701</v>
      </c>
    </row>
    <row r="45" spans="2:16" s="141" customFormat="1" ht="12" customHeight="1">
      <c r="B45" s="86" t="s">
        <v>225</v>
      </c>
      <c r="C45" s="139" t="s">
        <v>226</v>
      </c>
      <c r="D45" s="134">
        <v>0</v>
      </c>
      <c r="E45" s="134">
        <v>0</v>
      </c>
      <c r="F45" s="134">
        <v>63463</v>
      </c>
      <c r="G45" s="134">
        <v>63396</v>
      </c>
      <c r="H45" s="134">
        <v>63396</v>
      </c>
      <c r="I45" s="134">
        <v>63492</v>
      </c>
      <c r="J45" s="134">
        <v>63492</v>
      </c>
      <c r="K45" s="134">
        <v>63615</v>
      </c>
      <c r="L45" s="134">
        <v>63615</v>
      </c>
      <c r="M45" s="134">
        <v>63619</v>
      </c>
      <c r="N45" s="134">
        <v>63435</v>
      </c>
      <c r="O45" s="134">
        <v>23543</v>
      </c>
      <c r="P45" s="134">
        <v>39547</v>
      </c>
    </row>
    <row r="46" spans="2:16" s="93" customFormat="1" ht="12" customHeight="1" outlineLevel="1">
      <c r="B46" s="86" t="s">
        <v>106</v>
      </c>
      <c r="C46" s="86" t="s">
        <v>107</v>
      </c>
      <c r="D46" s="82">
        <v>9191</v>
      </c>
      <c r="E46" s="82">
        <v>9446</v>
      </c>
      <c r="F46" s="134">
        <v>9697</v>
      </c>
      <c r="G46" s="134">
        <v>12685</v>
      </c>
      <c r="H46" s="134">
        <v>12685</v>
      </c>
      <c r="I46" s="134">
        <v>10942</v>
      </c>
      <c r="J46" s="134">
        <v>10942</v>
      </c>
      <c r="K46" s="134">
        <v>12048</v>
      </c>
      <c r="L46" s="134">
        <v>12048</v>
      </c>
      <c r="M46" s="134">
        <v>10807</v>
      </c>
      <c r="N46" s="134">
        <v>10713</v>
      </c>
      <c r="O46" s="134">
        <v>10472</v>
      </c>
      <c r="P46" s="134">
        <v>11115</v>
      </c>
    </row>
    <row r="47" spans="2:16" s="93" customFormat="1" ht="12" customHeight="1" outlineLevel="1">
      <c r="B47" s="81" t="s">
        <v>109</v>
      </c>
      <c r="C47" s="81" t="s">
        <v>13</v>
      </c>
      <c r="D47" s="82">
        <v>14860</v>
      </c>
      <c r="E47" s="82">
        <v>15916</v>
      </c>
      <c r="F47" s="134">
        <v>45174</v>
      </c>
      <c r="G47" s="134">
        <v>19589</v>
      </c>
      <c r="H47" s="134">
        <v>19589</v>
      </c>
      <c r="I47" s="134">
        <v>23618</v>
      </c>
      <c r="J47" s="134">
        <v>23618</v>
      </c>
      <c r="K47" s="134">
        <v>21838</v>
      </c>
      <c r="L47" s="134">
        <v>21838</v>
      </c>
      <c r="M47" s="134">
        <v>26215</v>
      </c>
      <c r="N47" s="134">
        <v>26398</v>
      </c>
      <c r="O47" s="134">
        <v>29785</v>
      </c>
      <c r="P47" s="134">
        <v>28962</v>
      </c>
    </row>
    <row r="48" spans="2:16" s="93" customFormat="1" ht="12" customHeight="1" outlineLevel="1">
      <c r="B48" s="81" t="s">
        <v>114</v>
      </c>
      <c r="C48" s="81" t="s">
        <v>115</v>
      </c>
      <c r="D48" s="82">
        <v>15770</v>
      </c>
      <c r="E48" s="82">
        <v>14951</v>
      </c>
      <c r="F48" s="134">
        <v>49537</v>
      </c>
      <c r="G48" s="134">
        <v>34722</v>
      </c>
      <c r="H48" s="134">
        <v>34722</v>
      </c>
      <c r="I48" s="134">
        <v>32809</v>
      </c>
      <c r="J48" s="134">
        <v>32809</v>
      </c>
      <c r="K48" s="134">
        <v>61186</v>
      </c>
      <c r="L48" s="134">
        <v>61186</v>
      </c>
      <c r="M48" s="134">
        <v>41411</v>
      </c>
      <c r="N48" s="134">
        <v>34139</v>
      </c>
      <c r="O48" s="134">
        <v>35650</v>
      </c>
      <c r="P48" s="134">
        <v>36788</v>
      </c>
    </row>
    <row r="49" spans="2:16" s="93" customFormat="1" ht="12" customHeight="1" outlineLevel="1">
      <c r="B49" s="86" t="s">
        <v>108</v>
      </c>
      <c r="C49" s="93" t="s">
        <v>202</v>
      </c>
      <c r="D49" s="82">
        <v>7097</v>
      </c>
      <c r="E49" s="82">
        <v>2590</v>
      </c>
      <c r="F49" s="134">
        <v>2590</v>
      </c>
      <c r="G49" s="134">
        <v>2590</v>
      </c>
      <c r="H49" s="134">
        <v>2590</v>
      </c>
      <c r="I49" s="134">
        <v>4171</v>
      </c>
      <c r="J49" s="134">
        <v>4171</v>
      </c>
      <c r="K49" s="134">
        <v>6652</v>
      </c>
      <c r="L49" s="134">
        <v>6652</v>
      </c>
      <c r="M49" s="134">
        <v>8100</v>
      </c>
      <c r="N49" s="134">
        <v>12524</v>
      </c>
      <c r="O49" s="134">
        <v>8076</v>
      </c>
      <c r="P49" s="134">
        <v>5872</v>
      </c>
    </row>
    <row r="50" spans="2:16" s="93" customFormat="1" ht="12" customHeight="1" outlineLevel="1">
      <c r="B50" s="93" t="s">
        <v>116</v>
      </c>
      <c r="C50" s="93" t="s">
        <v>117</v>
      </c>
      <c r="D50" s="82">
        <v>15999</v>
      </c>
      <c r="E50" s="82">
        <v>12246</v>
      </c>
      <c r="F50" s="134">
        <v>24232.948000000004</v>
      </c>
      <c r="G50" s="134">
        <v>21477</v>
      </c>
      <c r="H50" s="134">
        <v>21477</v>
      </c>
      <c r="I50" s="134">
        <v>16765</v>
      </c>
      <c r="J50" s="134">
        <v>16765</v>
      </c>
      <c r="K50" s="134">
        <v>14501</v>
      </c>
      <c r="L50" s="134">
        <v>14501</v>
      </c>
      <c r="M50" s="134">
        <v>15785</v>
      </c>
      <c r="N50" s="134">
        <v>16795</v>
      </c>
      <c r="O50" s="134">
        <v>15385</v>
      </c>
      <c r="P50" s="134">
        <v>18028</v>
      </c>
    </row>
    <row r="51" spans="2:16" s="139" customFormat="1" ht="12" customHeight="1" outlineLevel="1">
      <c r="B51" s="139" t="s">
        <v>227</v>
      </c>
      <c r="C51" s="144" t="s">
        <v>228</v>
      </c>
      <c r="D51" s="134">
        <v>0</v>
      </c>
      <c r="E51" s="134">
        <v>0</v>
      </c>
      <c r="F51" s="134">
        <v>136530.052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102398</v>
      </c>
      <c r="N51" s="134">
        <v>0</v>
      </c>
      <c r="O51" s="134">
        <v>0</v>
      </c>
      <c r="P51" s="134">
        <v>0</v>
      </c>
    </row>
    <row r="52" spans="2:16" s="93" customFormat="1" ht="12" customHeight="1" outlineLevel="1">
      <c r="B52" s="81" t="s">
        <v>118</v>
      </c>
      <c r="C52" s="81" t="s">
        <v>119</v>
      </c>
      <c r="D52" s="82">
        <v>5197</v>
      </c>
      <c r="E52" s="82">
        <v>5217</v>
      </c>
      <c r="F52" s="134">
        <v>5219</v>
      </c>
      <c r="G52" s="134">
        <v>5765</v>
      </c>
      <c r="H52" s="134">
        <v>5765</v>
      </c>
      <c r="I52" s="134">
        <v>5923</v>
      </c>
      <c r="J52" s="134">
        <v>5923</v>
      </c>
      <c r="K52" s="134">
        <v>11069</v>
      </c>
      <c r="L52" s="134">
        <v>11069</v>
      </c>
      <c r="M52" s="134">
        <v>12209</v>
      </c>
      <c r="N52" s="134">
        <v>17311</v>
      </c>
      <c r="O52" s="134">
        <v>15432</v>
      </c>
      <c r="P52" s="134">
        <v>8177</v>
      </c>
    </row>
    <row r="53" spans="2:16" s="93" customFormat="1" ht="12" customHeight="1" outlineLevel="1">
      <c r="B53" s="81" t="s">
        <v>120</v>
      </c>
      <c r="C53" s="81" t="s">
        <v>121</v>
      </c>
      <c r="D53" s="82">
        <v>131222</v>
      </c>
      <c r="E53" s="82">
        <v>162485</v>
      </c>
      <c r="F53" s="134">
        <v>207313</v>
      </c>
      <c r="G53" s="134">
        <v>200368</v>
      </c>
      <c r="H53" s="134">
        <v>200368</v>
      </c>
      <c r="I53" s="134">
        <v>208420</v>
      </c>
      <c r="J53" s="134">
        <v>208420</v>
      </c>
      <c r="K53" s="134">
        <v>249901</v>
      </c>
      <c r="L53" s="134">
        <v>249901</v>
      </c>
      <c r="M53" s="134">
        <v>237141</v>
      </c>
      <c r="N53" s="134">
        <v>239864</v>
      </c>
      <c r="O53" s="134">
        <v>241653</v>
      </c>
      <c r="P53" s="134">
        <v>276885</v>
      </c>
    </row>
    <row r="54" spans="2:16" s="84" customFormat="1" ht="12" customHeight="1">
      <c r="B54" s="83" t="s">
        <v>122</v>
      </c>
      <c r="C54" s="83" t="s">
        <v>123</v>
      </c>
      <c r="D54" s="85">
        <v>199336</v>
      </c>
      <c r="E54" s="85">
        <v>222851</v>
      </c>
      <c r="F54" s="136">
        <v>543756</v>
      </c>
      <c r="G54" s="136">
        <v>360592</v>
      </c>
      <c r="H54" s="136">
        <v>360592</v>
      </c>
      <c r="I54" s="136">
        <v>366140</v>
      </c>
      <c r="J54" s="136">
        <v>366140</v>
      </c>
      <c r="K54" s="136">
        <v>440810</v>
      </c>
      <c r="L54" s="136">
        <v>440810</v>
      </c>
      <c r="M54" s="136">
        <v>517685</v>
      </c>
      <c r="N54" s="136">
        <v>421179</v>
      </c>
      <c r="O54" s="136">
        <v>379996</v>
      </c>
      <c r="P54" s="136">
        <v>425374</v>
      </c>
    </row>
    <row r="55" spans="2:16" s="84" customFormat="1" ht="12" customHeight="1" thickBot="1">
      <c r="B55" s="97" t="s">
        <v>124</v>
      </c>
      <c r="C55" s="97" t="s">
        <v>125</v>
      </c>
      <c r="D55" s="98">
        <v>250548</v>
      </c>
      <c r="E55" s="98">
        <v>272592</v>
      </c>
      <c r="F55" s="142">
        <v>922279</v>
      </c>
      <c r="G55" s="142">
        <v>722827</v>
      </c>
      <c r="H55" s="142">
        <v>722827</v>
      </c>
      <c r="I55" s="142">
        <v>707259</v>
      </c>
      <c r="J55" s="142">
        <v>707259</v>
      </c>
      <c r="K55" s="142">
        <v>764918</v>
      </c>
      <c r="L55" s="142">
        <v>764918</v>
      </c>
      <c r="M55" s="142">
        <v>823473</v>
      </c>
      <c r="N55" s="142">
        <v>709536</v>
      </c>
      <c r="O55" s="142">
        <v>665526</v>
      </c>
      <c r="P55" s="142">
        <v>696075</v>
      </c>
    </row>
    <row r="56" spans="2:16" s="84" customFormat="1" ht="12" customHeight="1" thickBot="1">
      <c r="B56" s="87" t="s">
        <v>126</v>
      </c>
      <c r="C56" s="87" t="s">
        <v>127</v>
      </c>
      <c r="D56" s="88">
        <v>499705</v>
      </c>
      <c r="E56" s="88">
        <v>585662</v>
      </c>
      <c r="F56" s="137">
        <v>1150474</v>
      </c>
      <c r="G56" s="137">
        <v>1030265</v>
      </c>
      <c r="H56" s="137">
        <v>1027948.0381152221</v>
      </c>
      <c r="I56" s="137">
        <v>1022673</v>
      </c>
      <c r="J56" s="137">
        <v>1018214.897309287</v>
      </c>
      <c r="K56" s="137">
        <v>1132171</v>
      </c>
      <c r="L56" s="137">
        <v>1125503.8070885658</v>
      </c>
      <c r="M56" s="137">
        <v>1116397</v>
      </c>
      <c r="N56" s="137">
        <v>1079840</v>
      </c>
      <c r="O56" s="137">
        <v>1028709</v>
      </c>
      <c r="P56" s="137">
        <v>1115187</v>
      </c>
    </row>
    <row r="57" spans="4:16" ht="12" customHeight="1">
      <c r="D57" s="45"/>
      <c r="E57" s="45"/>
      <c r="K57" s="121"/>
      <c r="L57" s="121"/>
      <c r="M57" s="121"/>
      <c r="N57" s="121"/>
      <c r="O57" s="121"/>
      <c r="P57" s="121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DDF7"/>
  </sheetPr>
  <dimension ref="B1:Y65"/>
  <sheetViews>
    <sheetView showGridLines="0" tabSelected="1" zoomScale="85" zoomScaleNormal="85" zoomScaleSheetLayoutView="70" zoomScalePageLayoutView="60" workbookViewId="0" topLeftCell="B1">
      <pane ySplit="8" topLeftCell="A29" activePane="bottomLeft" state="frozen"/>
      <selection pane="topLeft" activeCell="C16" sqref="C16"/>
      <selection pane="bottomLeft" activeCell="Y26" sqref="Y26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0" customWidth="1"/>
    <col min="6" max="6" width="9.7109375" style="60" bestFit="1" customWidth="1"/>
    <col min="7" max="8" width="9.7109375" style="127" bestFit="1" customWidth="1"/>
    <col min="9" max="9" width="2.8515625" style="127" customWidth="1"/>
    <col min="10" max="10" width="9.7109375" style="127" bestFit="1" customWidth="1"/>
    <col min="11" max="11" width="11.28125" style="127" customWidth="1"/>
    <col min="12" max="12" width="1.57421875" style="110" customWidth="1"/>
    <col min="13" max="13" width="9.7109375" style="60" bestFit="1" customWidth="1"/>
    <col min="14" max="15" width="9.7109375" style="127" bestFit="1" customWidth="1"/>
    <col min="16" max="16" width="11.57421875" style="127" customWidth="1"/>
    <col min="17" max="17" width="3.140625" style="2" customWidth="1"/>
    <col min="18" max="18" width="11.57421875" style="127" customWidth="1"/>
    <col min="19" max="19" width="3.140625" style="110" customWidth="1"/>
    <col min="20" max="20" width="11.57421875" style="127" customWidth="1"/>
    <col min="21" max="21" width="11.421875" style="127" customWidth="1"/>
    <col min="22" max="23" width="9.7109375" style="127" bestFit="1" customWidth="1"/>
    <col min="24" max="24" width="3.57421875" style="2" customWidth="1"/>
    <col min="25" max="25" width="11.57421875" style="127" customWidth="1"/>
    <col min="26" max="16384" width="8.57421875" style="2" customWidth="1"/>
  </cols>
  <sheetData>
    <row r="1" ht="12" customHeight="1">
      <c r="B1" s="59"/>
    </row>
    <row r="2" ht="12" customHeight="1">
      <c r="B2" s="59"/>
    </row>
    <row r="3" spans="2:25" ht="12" customHeight="1">
      <c r="B3" s="16"/>
      <c r="D3" s="21"/>
      <c r="F3" s="21"/>
      <c r="G3" s="21"/>
      <c r="H3" s="21"/>
      <c r="I3" s="19"/>
      <c r="J3" s="19"/>
      <c r="K3" s="19"/>
      <c r="M3" s="21"/>
      <c r="N3" s="21"/>
      <c r="O3" s="21"/>
      <c r="P3" s="21"/>
      <c r="R3" s="21"/>
      <c r="T3" s="21"/>
      <c r="U3" s="21"/>
      <c r="V3" s="21"/>
      <c r="W3" s="21"/>
      <c r="Y3" s="21"/>
    </row>
    <row r="4" spans="2:25" ht="12" customHeight="1">
      <c r="B4" s="16"/>
      <c r="F4" s="100"/>
      <c r="G4" s="107"/>
      <c r="H4" s="146"/>
      <c r="I4" s="156"/>
      <c r="J4" s="156"/>
      <c r="K4" s="156"/>
      <c r="M4" s="99"/>
      <c r="N4" s="107"/>
      <c r="O4" s="146"/>
      <c r="P4" s="146"/>
      <c r="R4" s="146"/>
      <c r="T4" s="146"/>
      <c r="U4" s="146"/>
      <c r="V4" s="146"/>
      <c r="W4" s="146"/>
      <c r="Y4" s="146"/>
    </row>
    <row r="5" spans="2:25" ht="11.25">
      <c r="B5" s="16"/>
      <c r="D5" s="151" t="s">
        <v>187</v>
      </c>
      <c r="F5" s="151" t="s">
        <v>200</v>
      </c>
      <c r="G5" s="151" t="s">
        <v>200</v>
      </c>
      <c r="H5" s="151" t="s">
        <v>200</v>
      </c>
      <c r="I5" s="157"/>
      <c r="J5" s="157" t="s">
        <v>187</v>
      </c>
      <c r="K5" s="157" t="s">
        <v>283</v>
      </c>
      <c r="M5" s="151" t="s">
        <v>200</v>
      </c>
      <c r="N5" s="151" t="s">
        <v>200</v>
      </c>
      <c r="O5" s="151" t="s">
        <v>200</v>
      </c>
      <c r="P5" s="151" t="s">
        <v>283</v>
      </c>
      <c r="R5" s="151" t="s">
        <v>187</v>
      </c>
      <c r="T5" s="151" t="s">
        <v>200</v>
      </c>
      <c r="U5" s="151" t="s">
        <v>283</v>
      </c>
      <c r="V5" s="151" t="s">
        <v>200</v>
      </c>
      <c r="W5" s="151" t="s">
        <v>200</v>
      </c>
      <c r="Y5" s="151" t="s">
        <v>200</v>
      </c>
    </row>
    <row r="6" spans="2:25" ht="9.75">
      <c r="B6" s="1" t="s">
        <v>205</v>
      </c>
      <c r="D6" s="151" t="s">
        <v>249</v>
      </c>
      <c r="F6" s="151" t="s">
        <v>208</v>
      </c>
      <c r="G6" s="151" t="s">
        <v>208</v>
      </c>
      <c r="H6" s="151" t="s">
        <v>208</v>
      </c>
      <c r="I6" s="157"/>
      <c r="J6" s="157" t="s">
        <v>249</v>
      </c>
      <c r="K6" s="157" t="s">
        <v>284</v>
      </c>
      <c r="M6" s="151" t="s">
        <v>208</v>
      </c>
      <c r="N6" s="151" t="s">
        <v>208</v>
      </c>
      <c r="O6" s="151" t="s">
        <v>208</v>
      </c>
      <c r="P6" s="151" t="s">
        <v>284</v>
      </c>
      <c r="R6" s="151" t="s">
        <v>249</v>
      </c>
      <c r="T6" s="151" t="s">
        <v>208</v>
      </c>
      <c r="U6" s="152" t="s">
        <v>284</v>
      </c>
      <c r="V6" s="151" t="s">
        <v>208</v>
      </c>
      <c r="W6" s="151" t="s">
        <v>208</v>
      </c>
      <c r="Y6" s="151" t="s">
        <v>208</v>
      </c>
    </row>
    <row r="7" spans="2:25" s="110" customFormat="1" ht="9.75">
      <c r="B7" s="1"/>
      <c r="D7" s="148" t="s">
        <v>266</v>
      </c>
      <c r="F7" s="148" t="s">
        <v>293</v>
      </c>
      <c r="G7" s="148" t="s">
        <v>260</v>
      </c>
      <c r="H7" s="148" t="s">
        <v>271</v>
      </c>
      <c r="I7" s="159"/>
      <c r="J7" s="158" t="s">
        <v>266</v>
      </c>
      <c r="K7" s="158" t="s">
        <v>266</v>
      </c>
      <c r="M7" s="148" t="s">
        <v>293</v>
      </c>
      <c r="N7" s="148" t="s">
        <v>260</v>
      </c>
      <c r="O7" s="148" t="s">
        <v>271</v>
      </c>
      <c r="P7" s="148" t="s">
        <v>271</v>
      </c>
      <c r="R7" s="148" t="s">
        <v>266</v>
      </c>
      <c r="T7" s="148" t="s">
        <v>293</v>
      </c>
      <c r="U7" s="148" t="s">
        <v>293</v>
      </c>
      <c r="V7" s="148" t="s">
        <v>260</v>
      </c>
      <c r="W7" s="148" t="s">
        <v>271</v>
      </c>
      <c r="Y7" s="148" t="s">
        <v>293</v>
      </c>
    </row>
    <row r="8" spans="2:25" ht="9.75">
      <c r="B8" s="16"/>
      <c r="D8" s="149" t="s">
        <v>256</v>
      </c>
      <c r="F8" s="149" t="s">
        <v>256</v>
      </c>
      <c r="G8" s="149" t="s">
        <v>256</v>
      </c>
      <c r="H8" s="149" t="s">
        <v>256</v>
      </c>
      <c r="I8" s="159"/>
      <c r="J8" s="149" t="s">
        <v>257</v>
      </c>
      <c r="K8" s="149" t="s">
        <v>257</v>
      </c>
      <c r="M8" s="149" t="s">
        <v>257</v>
      </c>
      <c r="N8" s="149" t="s">
        <v>257</v>
      </c>
      <c r="O8" s="149" t="s">
        <v>257</v>
      </c>
      <c r="P8" s="149" t="s">
        <v>257</v>
      </c>
      <c r="R8" s="149" t="s">
        <v>279</v>
      </c>
      <c r="T8" s="149" t="s">
        <v>279</v>
      </c>
      <c r="U8" s="149" t="s">
        <v>279</v>
      </c>
      <c r="V8" s="149" t="s">
        <v>279</v>
      </c>
      <c r="W8" s="149" t="s">
        <v>279</v>
      </c>
      <c r="Y8" s="149" t="s">
        <v>294</v>
      </c>
    </row>
    <row r="9" spans="2:25" ht="12" customHeight="1" outlineLevel="1">
      <c r="B9" s="61" t="s">
        <v>128</v>
      </c>
      <c r="C9" s="61" t="s">
        <v>129</v>
      </c>
      <c r="F9" s="62"/>
      <c r="G9" s="62"/>
      <c r="H9" s="62"/>
      <c r="I9" s="62"/>
      <c r="J9" s="62"/>
      <c r="K9" s="62"/>
      <c r="M9" s="62"/>
      <c r="N9" s="62"/>
      <c r="O9" s="62"/>
      <c r="P9" s="62"/>
      <c r="R9" s="62"/>
      <c r="T9" s="62"/>
      <c r="U9" s="62"/>
      <c r="V9" s="62"/>
      <c r="W9" s="62"/>
      <c r="Y9" s="62"/>
    </row>
    <row r="10" spans="2:25" ht="12" customHeight="1" outlineLevel="1">
      <c r="B10" s="28" t="s">
        <v>31</v>
      </c>
      <c r="C10" s="28" t="s">
        <v>32</v>
      </c>
      <c r="D10" s="128">
        <v>319547</v>
      </c>
      <c r="F10" s="63">
        <v>44834</v>
      </c>
      <c r="G10" s="128">
        <v>198573</v>
      </c>
      <c r="H10" s="128">
        <v>267834</v>
      </c>
      <c r="I10" s="128"/>
      <c r="J10" s="128">
        <v>227245</v>
      </c>
      <c r="K10" s="128">
        <v>220857.32665745192</v>
      </c>
      <c r="M10" s="63">
        <v>70423</v>
      </c>
      <c r="N10" s="128">
        <v>132779</v>
      </c>
      <c r="O10" s="128">
        <v>200677</v>
      </c>
      <c r="P10" s="128">
        <v>197483.34120753204</v>
      </c>
      <c r="R10" s="128">
        <v>231721</v>
      </c>
      <c r="T10" s="128">
        <v>67053</v>
      </c>
      <c r="U10" s="128">
        <v>63850.86357932692</v>
      </c>
      <c r="V10" s="128">
        <v>135739</v>
      </c>
      <c r="W10" s="128">
        <v>199156</v>
      </c>
      <c r="Y10" s="128">
        <v>75781</v>
      </c>
    </row>
    <row r="11" spans="2:25" ht="12" customHeight="1" outlineLevel="1">
      <c r="B11" s="28"/>
      <c r="C11" s="28"/>
      <c r="F11" s="35"/>
      <c r="G11" s="116"/>
      <c r="H11" s="116"/>
      <c r="I11" s="116"/>
      <c r="J11" s="116"/>
      <c r="K11" s="116"/>
      <c r="M11" s="35"/>
      <c r="N11" s="116"/>
      <c r="O11" s="116"/>
      <c r="P11" s="116"/>
      <c r="R11" s="116"/>
      <c r="T11" s="116"/>
      <c r="U11" s="116"/>
      <c r="V11" s="116"/>
      <c r="W11" s="116"/>
      <c r="Y11" s="116"/>
    </row>
    <row r="12" spans="2:25" ht="12" customHeight="1" outlineLevel="1">
      <c r="B12" s="64" t="s">
        <v>130</v>
      </c>
      <c r="C12" s="64" t="s">
        <v>131</v>
      </c>
      <c r="F12" s="11"/>
      <c r="G12" s="111"/>
      <c r="H12" s="111"/>
      <c r="I12" s="111"/>
      <c r="J12" s="111"/>
      <c r="K12" s="111"/>
      <c r="M12" s="11"/>
      <c r="N12" s="111"/>
      <c r="O12" s="111"/>
      <c r="P12" s="111"/>
      <c r="R12" s="111"/>
      <c r="T12" s="111"/>
      <c r="U12" s="111"/>
      <c r="V12" s="111"/>
      <c r="W12" s="111"/>
      <c r="Y12" s="111"/>
    </row>
    <row r="13" spans="2:25" ht="19.5" customHeight="1" outlineLevel="1">
      <c r="B13" s="65" t="s">
        <v>132</v>
      </c>
      <c r="C13" s="65" t="s">
        <v>133</v>
      </c>
      <c r="D13" s="111">
        <v>3133</v>
      </c>
      <c r="F13" s="11">
        <v>-1468</v>
      </c>
      <c r="G13" s="111">
        <v>-3267</v>
      </c>
      <c r="H13" s="111">
        <v>-5285</v>
      </c>
      <c r="I13" s="111"/>
      <c r="J13" s="111">
        <v>848</v>
      </c>
      <c r="K13" s="111">
        <v>848</v>
      </c>
      <c r="M13" s="11">
        <v>-1134</v>
      </c>
      <c r="N13" s="111">
        <v>141</v>
      </c>
      <c r="O13" s="111">
        <v>546</v>
      </c>
      <c r="P13" s="111">
        <v>546</v>
      </c>
      <c r="R13" s="111">
        <v>-8003</v>
      </c>
      <c r="T13" s="111">
        <v>-906</v>
      </c>
      <c r="U13" s="111">
        <v>-906</v>
      </c>
      <c r="V13" s="111">
        <v>-2370</v>
      </c>
      <c r="W13" s="111">
        <v>-4290</v>
      </c>
      <c r="Y13" s="111">
        <v>-2397</v>
      </c>
    </row>
    <row r="14" spans="2:25" ht="12" customHeight="1" outlineLevel="1">
      <c r="B14" s="66" t="s">
        <v>4</v>
      </c>
      <c r="C14" s="66" t="s">
        <v>5</v>
      </c>
      <c r="D14" s="111">
        <v>12037</v>
      </c>
      <c r="F14" s="11">
        <v>2872</v>
      </c>
      <c r="G14" s="111">
        <v>5920</v>
      </c>
      <c r="H14" s="111">
        <v>8838</v>
      </c>
      <c r="I14" s="111"/>
      <c r="J14" s="111">
        <v>15812</v>
      </c>
      <c r="K14" s="111">
        <v>22199.673342548078</v>
      </c>
      <c r="M14" s="11">
        <v>3089</v>
      </c>
      <c r="N14" s="111">
        <v>6232</v>
      </c>
      <c r="O14" s="111">
        <v>14378</v>
      </c>
      <c r="P14" s="111">
        <v>17571.658792467948</v>
      </c>
      <c r="R14" s="111">
        <v>34437</v>
      </c>
      <c r="T14" s="111">
        <v>5489</v>
      </c>
      <c r="U14" s="111">
        <v>8691.136420673076</v>
      </c>
      <c r="V14" s="111">
        <v>17258</v>
      </c>
      <c r="W14" s="111">
        <v>25946</v>
      </c>
      <c r="Y14" s="111">
        <v>8438</v>
      </c>
    </row>
    <row r="15" spans="2:25" ht="12" customHeight="1" outlineLevel="1">
      <c r="B15" s="65" t="s">
        <v>134</v>
      </c>
      <c r="C15" s="65" t="s">
        <v>135</v>
      </c>
      <c r="D15" s="111">
        <v>-135.6435452376283</v>
      </c>
      <c r="F15" s="11">
        <v>231</v>
      </c>
      <c r="G15" s="111">
        <v>860</v>
      </c>
      <c r="H15" s="111">
        <v>-1313</v>
      </c>
      <c r="I15" s="111"/>
      <c r="J15" s="111">
        <v>2559</v>
      </c>
      <c r="K15" s="111">
        <v>2559.890802080599</v>
      </c>
      <c r="M15" s="11">
        <v>1218.99475</v>
      </c>
      <c r="N15" s="111">
        <v>1201</v>
      </c>
      <c r="O15" s="111">
        <v>1813</v>
      </c>
      <c r="P15" s="111">
        <v>1813</v>
      </c>
      <c r="R15" s="111">
        <v>4.659843972391798</v>
      </c>
      <c r="T15" s="111">
        <v>-1161.0382440410885</v>
      </c>
      <c r="U15" s="111">
        <v>-1161.0382440410885</v>
      </c>
      <c r="V15" s="111">
        <v>-246.32547357557033</v>
      </c>
      <c r="W15" s="111">
        <v>788.3935028946053</v>
      </c>
      <c r="Y15" s="111">
        <v>-562.6670102425852</v>
      </c>
    </row>
    <row r="16" spans="2:25" ht="12" customHeight="1" outlineLevel="1">
      <c r="B16" s="65" t="s">
        <v>136</v>
      </c>
      <c r="C16" s="65" t="s">
        <v>137</v>
      </c>
      <c r="D16" s="111">
        <v>951.95778</v>
      </c>
      <c r="F16" s="11">
        <v>382.9597727785708</v>
      </c>
      <c r="G16" s="111">
        <v>956</v>
      </c>
      <c r="H16" s="111">
        <v>855</v>
      </c>
      <c r="I16" s="111"/>
      <c r="J16" s="111">
        <v>18109</v>
      </c>
      <c r="K16" s="111">
        <v>18109</v>
      </c>
      <c r="M16" s="11">
        <v>188</v>
      </c>
      <c r="N16" s="111">
        <v>1015.409</v>
      </c>
      <c r="O16" s="111">
        <v>9653.39788800511</v>
      </c>
      <c r="P16" s="111">
        <v>9653.39788800511</v>
      </c>
      <c r="R16" s="111">
        <v>27815</v>
      </c>
      <c r="T16" s="111">
        <v>7880.996999999999</v>
      </c>
      <c r="U16" s="111">
        <v>7880.996999999999</v>
      </c>
      <c r="V16" s="111">
        <v>15136</v>
      </c>
      <c r="W16" s="111">
        <v>22124</v>
      </c>
      <c r="Y16" s="111">
        <v>5231.94804</v>
      </c>
    </row>
    <row r="17" spans="2:25" ht="12" customHeight="1" outlineLevel="1">
      <c r="B17" s="65" t="s">
        <v>138</v>
      </c>
      <c r="C17" s="65" t="s">
        <v>139</v>
      </c>
      <c r="D17" s="111">
        <v>-86416.37340000001</v>
      </c>
      <c r="F17" s="11">
        <v>-21</v>
      </c>
      <c r="G17" s="111">
        <v>-85516</v>
      </c>
      <c r="H17" s="111">
        <v>-85562</v>
      </c>
      <c r="I17" s="111"/>
      <c r="J17" s="111">
        <v>3814.0448399999996</v>
      </c>
      <c r="K17" s="111">
        <v>3814.0448399999996</v>
      </c>
      <c r="M17" s="11">
        <v>-273.16449</v>
      </c>
      <c r="N17" s="111">
        <v>68.67149224999993</v>
      </c>
      <c r="O17" s="111">
        <v>-2031.7052400000002</v>
      </c>
      <c r="P17" s="111">
        <v>-2031.7052400000002</v>
      </c>
      <c r="R17" s="111">
        <v>-171.8501675509994</v>
      </c>
      <c r="T17" s="111">
        <v>1815.604</v>
      </c>
      <c r="U17" s="111">
        <v>-259.39599999999996</v>
      </c>
      <c r="V17" s="111">
        <v>-325.88116</v>
      </c>
      <c r="W17" s="111">
        <v>134.29400565100008</v>
      </c>
      <c r="Y17" s="111">
        <v>120.54899803318746</v>
      </c>
    </row>
    <row r="18" spans="2:25" s="110" customFormat="1" ht="12" customHeight="1" outlineLevel="1">
      <c r="B18" s="65" t="s">
        <v>281</v>
      </c>
      <c r="C18" s="65" t="s">
        <v>282</v>
      </c>
      <c r="D18" s="111">
        <v>0</v>
      </c>
      <c r="F18" s="111">
        <v>0</v>
      </c>
      <c r="G18" s="111">
        <v>0</v>
      </c>
      <c r="H18" s="111">
        <v>0</v>
      </c>
      <c r="I18" s="111"/>
      <c r="J18" s="111">
        <v>0</v>
      </c>
      <c r="K18" s="111">
        <v>0</v>
      </c>
      <c r="M18" s="111">
        <v>0</v>
      </c>
      <c r="N18" s="111">
        <v>0</v>
      </c>
      <c r="O18" s="111">
        <v>0</v>
      </c>
      <c r="P18" s="111">
        <v>0</v>
      </c>
      <c r="R18" s="111">
        <v>984</v>
      </c>
      <c r="T18" s="111">
        <v>0</v>
      </c>
      <c r="U18" s="111">
        <v>895</v>
      </c>
      <c r="V18" s="111">
        <v>1000.63689</v>
      </c>
      <c r="W18" s="111">
        <v>833</v>
      </c>
      <c r="Y18" s="111">
        <v>-56</v>
      </c>
    </row>
    <row r="19" spans="2:25" s="110" customFormat="1" ht="24.75" customHeight="1" outlineLevel="1">
      <c r="B19" s="65" t="s">
        <v>285</v>
      </c>
      <c r="C19" s="65" t="s">
        <v>286</v>
      </c>
      <c r="D19" s="111">
        <v>0</v>
      </c>
      <c r="F19" s="111">
        <v>0</v>
      </c>
      <c r="G19" s="111">
        <v>0</v>
      </c>
      <c r="H19" s="111">
        <v>0</v>
      </c>
      <c r="I19" s="111"/>
      <c r="J19" s="111">
        <v>0</v>
      </c>
      <c r="K19" s="111">
        <v>0</v>
      </c>
      <c r="M19" s="111">
        <v>0</v>
      </c>
      <c r="N19" s="111">
        <v>0</v>
      </c>
      <c r="O19" s="111">
        <v>0</v>
      </c>
      <c r="P19" s="111">
        <v>0</v>
      </c>
      <c r="R19" s="111">
        <v>29494</v>
      </c>
      <c r="T19" s="111">
        <v>0</v>
      </c>
      <c r="U19" s="111">
        <v>1180</v>
      </c>
      <c r="V19" s="111">
        <v>1138</v>
      </c>
      <c r="W19" s="111">
        <v>1872</v>
      </c>
      <c r="Y19" s="111">
        <v>875</v>
      </c>
    </row>
    <row r="20" spans="2:25" s="110" customFormat="1" ht="21" customHeight="1" outlineLevel="1">
      <c r="B20" s="109" t="s">
        <v>229</v>
      </c>
      <c r="C20" s="109" t="s">
        <v>230</v>
      </c>
      <c r="D20" s="111">
        <v>0</v>
      </c>
      <c r="F20" s="111">
        <v>0</v>
      </c>
      <c r="G20" s="111">
        <v>0</v>
      </c>
      <c r="H20" s="111">
        <v>0</v>
      </c>
      <c r="I20" s="111"/>
      <c r="J20" s="111">
        <v>4229.551685906001</v>
      </c>
      <c r="K20" s="111">
        <v>4229.551685906001</v>
      </c>
      <c r="M20" s="111">
        <v>0</v>
      </c>
      <c r="N20" s="111">
        <v>4060</v>
      </c>
      <c r="O20" s="111">
        <v>4229.551685906001</v>
      </c>
      <c r="P20" s="111">
        <v>4229.551685906001</v>
      </c>
      <c r="R20" s="111">
        <v>0</v>
      </c>
      <c r="T20" s="111">
        <v>0</v>
      </c>
      <c r="U20" s="111">
        <v>0</v>
      </c>
      <c r="V20" s="111">
        <v>0</v>
      </c>
      <c r="W20" s="111">
        <v>0</v>
      </c>
      <c r="Y20" s="111">
        <v>0</v>
      </c>
    </row>
    <row r="21" spans="2:25" ht="19.5" customHeight="1" outlineLevel="1">
      <c r="B21" s="65" t="s">
        <v>140</v>
      </c>
      <c r="C21" s="65" t="s">
        <v>141</v>
      </c>
      <c r="D21" s="111">
        <v>12571</v>
      </c>
      <c r="F21" s="11">
        <v>4850.254285714285</v>
      </c>
      <c r="G21" s="111">
        <v>9701</v>
      </c>
      <c r="H21" s="111">
        <v>11317</v>
      </c>
      <c r="I21" s="111"/>
      <c r="J21" s="111">
        <v>28159.82058</v>
      </c>
      <c r="K21" s="111">
        <v>28159.82058</v>
      </c>
      <c r="M21" s="11">
        <v>8061.49</v>
      </c>
      <c r="N21" s="111">
        <v>10231</v>
      </c>
      <c r="O21" s="111">
        <v>12854.50010060589</v>
      </c>
      <c r="P21" s="111">
        <v>12854.50010060589</v>
      </c>
      <c r="R21" s="111">
        <v>13924.907560000003</v>
      </c>
      <c r="T21" s="111">
        <v>2026.1691099999998</v>
      </c>
      <c r="U21" s="111">
        <v>2026.1691099999998</v>
      </c>
      <c r="V21" s="111">
        <v>4074.85121</v>
      </c>
      <c r="W21" s="111">
        <v>10945.225819999998</v>
      </c>
      <c r="Y21" s="111">
        <v>2947.293910000001</v>
      </c>
    </row>
    <row r="22" spans="2:25" s="110" customFormat="1" ht="19.5" customHeight="1" outlineLevel="1">
      <c r="B22" s="65" t="s">
        <v>280</v>
      </c>
      <c r="C22" s="65" t="s">
        <v>278</v>
      </c>
      <c r="D22" s="111">
        <v>0</v>
      </c>
      <c r="F22" s="111">
        <v>0</v>
      </c>
      <c r="G22" s="111">
        <v>0</v>
      </c>
      <c r="H22" s="111">
        <v>0</v>
      </c>
      <c r="I22" s="111"/>
      <c r="J22" s="111">
        <v>3409</v>
      </c>
      <c r="K22" s="111">
        <v>3409</v>
      </c>
      <c r="L22" s="111"/>
      <c r="M22" s="111">
        <v>0</v>
      </c>
      <c r="N22" s="111">
        <v>0</v>
      </c>
      <c r="O22" s="111">
        <v>0</v>
      </c>
      <c r="P22" s="111">
        <v>0</v>
      </c>
      <c r="R22" s="111">
        <v>5702</v>
      </c>
      <c r="T22" s="111">
        <v>2626</v>
      </c>
      <c r="U22" s="111">
        <v>2626</v>
      </c>
      <c r="V22" s="111">
        <v>4422</v>
      </c>
      <c r="W22" s="111">
        <v>8881</v>
      </c>
      <c r="Y22" s="111">
        <v>-2323.401</v>
      </c>
    </row>
    <row r="23" spans="2:25" ht="12" customHeight="1" outlineLevel="1">
      <c r="B23" s="65" t="s">
        <v>142</v>
      </c>
      <c r="C23" s="65" t="s">
        <v>143</v>
      </c>
      <c r="D23" s="111">
        <v>-49151</v>
      </c>
      <c r="F23" s="11">
        <v>-12754.25</v>
      </c>
      <c r="G23" s="111">
        <v>-24526</v>
      </c>
      <c r="H23" s="111">
        <v>-36334</v>
      </c>
      <c r="I23" s="111"/>
      <c r="J23" s="111">
        <v>-61435.68936878613</v>
      </c>
      <c r="K23" s="111">
        <v>-61435.68936878613</v>
      </c>
      <c r="M23" s="11">
        <v>-21024.32511</v>
      </c>
      <c r="N23" s="111">
        <v>-37420</v>
      </c>
      <c r="O23" s="111">
        <v>-49532.237054546524</v>
      </c>
      <c r="P23" s="111">
        <v>-49532.237054546524</v>
      </c>
      <c r="R23" s="111">
        <v>-52598.310368348204</v>
      </c>
      <c r="T23" s="111">
        <v>-13258</v>
      </c>
      <c r="U23" s="111">
        <v>-13258</v>
      </c>
      <c r="V23" s="111">
        <v>-25580.4738083482</v>
      </c>
      <c r="W23" s="111">
        <v>-25838.4738083482</v>
      </c>
      <c r="Y23" s="111">
        <v>-25135.43229</v>
      </c>
    </row>
    <row r="24" spans="2:25" ht="12" customHeight="1" outlineLevel="1">
      <c r="B24" s="64" t="s">
        <v>144</v>
      </c>
      <c r="C24" s="64" t="s">
        <v>145</v>
      </c>
      <c r="D24" s="111"/>
      <c r="F24" s="11"/>
      <c r="G24" s="111"/>
      <c r="H24" s="111"/>
      <c r="I24" s="111"/>
      <c r="J24" s="111"/>
      <c r="K24" s="111"/>
      <c r="M24" s="11"/>
      <c r="N24" s="111"/>
      <c r="O24" s="111"/>
      <c r="P24" s="111"/>
      <c r="R24" s="111"/>
      <c r="T24" s="111"/>
      <c r="U24" s="111"/>
      <c r="V24" s="111"/>
      <c r="W24" s="111"/>
      <c r="Y24" s="111"/>
    </row>
    <row r="25" spans="2:25" ht="12" customHeight="1" outlineLevel="1">
      <c r="B25" s="65" t="s">
        <v>109</v>
      </c>
      <c r="C25" s="65" t="s">
        <v>13</v>
      </c>
      <c r="D25" s="111">
        <v>-5276</v>
      </c>
      <c r="F25" s="11">
        <v>2994</v>
      </c>
      <c r="G25" s="111">
        <v>8135</v>
      </c>
      <c r="H25" s="111">
        <v>-2860</v>
      </c>
      <c r="I25" s="111"/>
      <c r="J25" s="111">
        <v>-18513.910208676</v>
      </c>
      <c r="K25" s="111">
        <v>-18513.910208676</v>
      </c>
      <c r="M25" s="11">
        <v>1056</v>
      </c>
      <c r="N25" s="111">
        <v>2781.6508313239974</v>
      </c>
      <c r="O25" s="111">
        <v>-22803.349168676</v>
      </c>
      <c r="P25" s="111">
        <v>-22803.349168676</v>
      </c>
      <c r="R25" s="111">
        <v>6467.42039</v>
      </c>
      <c r="T25" s="111">
        <v>-1780</v>
      </c>
      <c r="U25" s="111">
        <v>-1780</v>
      </c>
      <c r="V25" s="111">
        <v>2597</v>
      </c>
      <c r="W25" s="111">
        <v>2780</v>
      </c>
      <c r="Y25" s="111">
        <v>-900.99306</v>
      </c>
    </row>
    <row r="26" spans="2:25" s="110" customFormat="1" ht="12" customHeight="1" outlineLevel="1">
      <c r="B26" s="65" t="s">
        <v>273</v>
      </c>
      <c r="C26" s="65" t="s">
        <v>224</v>
      </c>
      <c r="D26" s="111">
        <v>0</v>
      </c>
      <c r="F26" s="111">
        <v>0</v>
      </c>
      <c r="G26" s="111">
        <v>0</v>
      </c>
      <c r="H26" s="111">
        <v>0</v>
      </c>
      <c r="I26" s="111"/>
      <c r="J26" s="111">
        <v>7575.595082207999</v>
      </c>
      <c r="K26" s="111">
        <v>7575.595082207999</v>
      </c>
      <c r="M26" s="111">
        <v>0</v>
      </c>
      <c r="N26" s="111">
        <v>0</v>
      </c>
      <c r="O26" s="111">
        <v>15428.106129320004</v>
      </c>
      <c r="P26" s="111">
        <v>15428.106129320004</v>
      </c>
      <c r="R26" s="111">
        <v>2021</v>
      </c>
      <c r="T26" s="111">
        <v>-22743</v>
      </c>
      <c r="U26" s="111">
        <v>-22743</v>
      </c>
      <c r="V26" s="111">
        <v>-10766</v>
      </c>
      <c r="W26" s="111">
        <v>-3480</v>
      </c>
      <c r="Y26" s="111">
        <v>427</v>
      </c>
    </row>
    <row r="27" spans="2:25" ht="12" customHeight="1" outlineLevel="1">
      <c r="B27" s="65" t="s">
        <v>77</v>
      </c>
      <c r="C27" s="65" t="s">
        <v>78</v>
      </c>
      <c r="D27" s="111">
        <v>-25642.799984762372</v>
      </c>
      <c r="F27" s="11">
        <v>-7801</v>
      </c>
      <c r="G27" s="111">
        <v>-13305</v>
      </c>
      <c r="H27" s="111">
        <v>-16982.493</v>
      </c>
      <c r="I27" s="111"/>
      <c r="J27" s="111">
        <v>2032.7078599243978</v>
      </c>
      <c r="K27" s="111">
        <v>2032.7078599243978</v>
      </c>
      <c r="M27" s="11">
        <v>-12185</v>
      </c>
      <c r="N27" s="111">
        <v>-4033.7990406399986</v>
      </c>
      <c r="O27" s="111">
        <v>6846.793075902759</v>
      </c>
      <c r="P27" s="111">
        <v>6846.793075902759</v>
      </c>
      <c r="R27" s="111">
        <v>4826</v>
      </c>
      <c r="T27" s="111">
        <v>1997</v>
      </c>
      <c r="U27" s="111">
        <v>1997</v>
      </c>
      <c r="V27" s="111">
        <v>6436</v>
      </c>
      <c r="W27" s="111">
        <v>9700</v>
      </c>
      <c r="Y27" s="111">
        <v>860.05182</v>
      </c>
    </row>
    <row r="28" spans="2:25" ht="12" customHeight="1" outlineLevel="1">
      <c r="B28" s="65" t="s">
        <v>71</v>
      </c>
      <c r="C28" s="65" t="s">
        <v>72</v>
      </c>
      <c r="D28" s="111">
        <v>-2596</v>
      </c>
      <c r="F28" s="11">
        <v>-2243</v>
      </c>
      <c r="G28" s="111">
        <v>-1754</v>
      </c>
      <c r="H28" s="111">
        <v>-1499.9755599999999</v>
      </c>
      <c r="I28" s="111"/>
      <c r="J28" s="111">
        <v>-670</v>
      </c>
      <c r="K28" s="111">
        <v>-669.7363236402998</v>
      </c>
      <c r="M28" s="11">
        <v>-4692</v>
      </c>
      <c r="N28" s="111">
        <v>-879.3230000000003</v>
      </c>
      <c r="O28" s="111">
        <v>-8520.73778</v>
      </c>
      <c r="P28" s="111">
        <v>-8520.73778</v>
      </c>
      <c r="R28" s="111">
        <v>-8665</v>
      </c>
      <c r="T28" s="111">
        <v>-7237</v>
      </c>
      <c r="U28" s="111">
        <v>-7237</v>
      </c>
      <c r="V28" s="111">
        <v>-11710</v>
      </c>
      <c r="W28" s="111">
        <v>-8405</v>
      </c>
      <c r="Y28" s="111">
        <v>-8458.068727325486</v>
      </c>
    </row>
    <row r="29" spans="2:25" ht="12" customHeight="1" outlineLevel="1">
      <c r="B29" s="65" t="s">
        <v>114</v>
      </c>
      <c r="C29" s="65" t="s">
        <v>115</v>
      </c>
      <c r="D29" s="111">
        <v>6716</v>
      </c>
      <c r="F29" s="11">
        <v>168</v>
      </c>
      <c r="G29" s="111">
        <v>-2081</v>
      </c>
      <c r="H29" s="111">
        <v>1246</v>
      </c>
      <c r="I29" s="111"/>
      <c r="J29" s="111">
        <v>-12974</v>
      </c>
      <c r="K29" s="111">
        <v>-12974.144080842001</v>
      </c>
      <c r="M29" s="11">
        <v>-819</v>
      </c>
      <c r="N29" s="111">
        <v>4067.6767725499994</v>
      </c>
      <c r="O29" s="111">
        <v>-10747.32322745</v>
      </c>
      <c r="P29" s="111">
        <v>-10747.32322745</v>
      </c>
      <c r="R29" s="111">
        <v>3093</v>
      </c>
      <c r="T29" s="111">
        <v>28605</v>
      </c>
      <c r="U29" s="111">
        <v>28605</v>
      </c>
      <c r="V29" s="111">
        <v>8962</v>
      </c>
      <c r="W29" s="111">
        <v>573</v>
      </c>
      <c r="Y29" s="111">
        <v>560.87685</v>
      </c>
    </row>
    <row r="30" spans="2:25" ht="12" customHeight="1" outlineLevel="1">
      <c r="B30" s="65" t="s">
        <v>116</v>
      </c>
      <c r="C30" s="65" t="s">
        <v>117</v>
      </c>
      <c r="D30" s="111">
        <v>8264</v>
      </c>
      <c r="F30" s="11">
        <v>914</v>
      </c>
      <c r="G30" s="111">
        <v>15643</v>
      </c>
      <c r="H30" s="111">
        <v>4818</v>
      </c>
      <c r="I30" s="111"/>
      <c r="J30" s="111">
        <v>-10708.776695204</v>
      </c>
      <c r="K30" s="111">
        <v>-10708.776695204</v>
      </c>
      <c r="M30" s="11">
        <v>-3835.28081</v>
      </c>
      <c r="N30" s="111">
        <v>-2805.570052709554</v>
      </c>
      <c r="O30" s="111">
        <v>-7517.251025701558</v>
      </c>
      <c r="P30" s="111">
        <v>-7517.251025701558</v>
      </c>
      <c r="R30" s="111">
        <v>-1380</v>
      </c>
      <c r="T30" s="111">
        <v>-2264</v>
      </c>
      <c r="U30" s="111">
        <v>-2264</v>
      </c>
      <c r="V30" s="111">
        <v>-980</v>
      </c>
      <c r="W30" s="111">
        <v>-9674</v>
      </c>
      <c r="Y30" s="111">
        <v>2519.20733</v>
      </c>
    </row>
    <row r="31" spans="2:25" ht="12" customHeight="1" outlineLevel="1">
      <c r="B31" s="65" t="s">
        <v>120</v>
      </c>
      <c r="C31" s="65" t="s">
        <v>121</v>
      </c>
      <c r="D31" s="111">
        <v>30921</v>
      </c>
      <c r="F31" s="11">
        <v>11356</v>
      </c>
      <c r="G31" s="111">
        <v>5684</v>
      </c>
      <c r="H31" s="111">
        <v>8274</v>
      </c>
      <c r="I31" s="111"/>
      <c r="J31" s="111">
        <v>29290.413488264</v>
      </c>
      <c r="K31" s="111">
        <v>29290.413488264</v>
      </c>
      <c r="M31" s="11">
        <v>31263</v>
      </c>
      <c r="N31" s="111">
        <v>28154.253350264</v>
      </c>
      <c r="O31" s="111">
        <v>21209.253350264</v>
      </c>
      <c r="P31" s="111">
        <v>21209.253350264</v>
      </c>
      <c r="R31" s="111">
        <v>33233</v>
      </c>
      <c r="T31" s="111">
        <v>41481</v>
      </c>
      <c r="U31" s="111">
        <v>41481</v>
      </c>
      <c r="V31" s="111">
        <v>28721</v>
      </c>
      <c r="W31" s="111">
        <v>31444</v>
      </c>
      <c r="Y31" s="111">
        <v>35181.77668</v>
      </c>
    </row>
    <row r="32" spans="2:25" ht="12" customHeight="1" outlineLevel="1">
      <c r="B32" s="28" t="s">
        <v>146</v>
      </c>
      <c r="C32" s="28" t="s">
        <v>147</v>
      </c>
      <c r="D32" s="111">
        <v>5.18764</v>
      </c>
      <c r="F32" s="11">
        <v>21</v>
      </c>
      <c r="G32" s="111">
        <v>21</v>
      </c>
      <c r="H32" s="111">
        <v>115</v>
      </c>
      <c r="I32" s="111"/>
      <c r="J32" s="111">
        <v>237</v>
      </c>
      <c r="K32" s="111">
        <v>236.6541466018782</v>
      </c>
      <c r="M32" s="11">
        <v>-7.72916</v>
      </c>
      <c r="N32" s="111">
        <v>-8</v>
      </c>
      <c r="O32" s="111">
        <v>-337.29286910619066</v>
      </c>
      <c r="P32" s="111">
        <v>-337.29286910619066</v>
      </c>
      <c r="R32" s="111">
        <v>0</v>
      </c>
      <c r="T32" s="111">
        <v>579</v>
      </c>
      <c r="U32" s="111">
        <v>579</v>
      </c>
      <c r="V32" s="111">
        <v>-1</v>
      </c>
      <c r="W32" s="111">
        <v>-1</v>
      </c>
      <c r="Y32" s="111">
        <v>0</v>
      </c>
    </row>
    <row r="33" spans="2:25" s="58" customFormat="1" ht="20.25">
      <c r="B33" s="67" t="s">
        <v>148</v>
      </c>
      <c r="C33" s="67" t="s">
        <v>149</v>
      </c>
      <c r="D33" s="129">
        <v>224928.32849</v>
      </c>
      <c r="E33" s="145"/>
      <c r="F33" s="68">
        <v>44335.96405849286</v>
      </c>
      <c r="G33" s="129">
        <v>115044</v>
      </c>
      <c r="H33" s="129">
        <v>153460.53144000002</v>
      </c>
      <c r="I33" s="111"/>
      <c r="J33" s="129">
        <v>239019.42180783648</v>
      </c>
      <c r="K33" s="129">
        <v>239019.42180783648</v>
      </c>
      <c r="L33" s="145"/>
      <c r="M33" s="68">
        <v>71328.98518</v>
      </c>
      <c r="N33" s="129">
        <v>145584.72317235847</v>
      </c>
      <c r="O33" s="129">
        <v>186146.70586452345</v>
      </c>
      <c r="P33" s="129">
        <v>186146.70586452345</v>
      </c>
      <c r="Q33" s="145"/>
      <c r="R33" s="129">
        <v>322905</v>
      </c>
      <c r="S33" s="145"/>
      <c r="T33" s="129">
        <v>110203.73186595892</v>
      </c>
      <c r="U33" s="129">
        <v>110203.73186595892</v>
      </c>
      <c r="V33" s="129">
        <v>173507</v>
      </c>
      <c r="W33" s="129">
        <v>263488.43952019745</v>
      </c>
      <c r="X33" s="145"/>
      <c r="Y33" s="129">
        <v>93109.14154046513</v>
      </c>
    </row>
    <row r="34" spans="2:25" ht="12" customHeight="1">
      <c r="B34" s="69"/>
      <c r="C34" s="69"/>
      <c r="D34" s="70"/>
      <c r="F34" s="70"/>
      <c r="G34" s="70"/>
      <c r="H34" s="70"/>
      <c r="I34" s="160"/>
      <c r="J34" s="70"/>
      <c r="K34" s="70"/>
      <c r="M34" s="70"/>
      <c r="N34" s="70"/>
      <c r="O34" s="70"/>
      <c r="P34" s="70"/>
      <c r="R34" s="70"/>
      <c r="T34" s="70"/>
      <c r="U34" s="70"/>
      <c r="V34" s="70"/>
      <c r="W34" s="70"/>
      <c r="Y34" s="70"/>
    </row>
    <row r="35" spans="2:25" ht="12" customHeight="1" outlineLevel="1">
      <c r="B35" s="64" t="s">
        <v>150</v>
      </c>
      <c r="C35" s="64" t="s">
        <v>151</v>
      </c>
      <c r="D35" s="62"/>
      <c r="F35" s="62"/>
      <c r="G35" s="62"/>
      <c r="H35" s="62"/>
      <c r="I35" s="70"/>
      <c r="J35" s="62"/>
      <c r="K35" s="62"/>
      <c r="M35" s="62"/>
      <c r="N35" s="62"/>
      <c r="O35" s="62"/>
      <c r="P35" s="62"/>
      <c r="R35" s="62"/>
      <c r="T35" s="62"/>
      <c r="U35" s="62"/>
      <c r="V35" s="62"/>
      <c r="W35" s="62"/>
      <c r="Y35" s="62"/>
    </row>
    <row r="36" spans="2:25" s="110" customFormat="1" ht="30.75" customHeight="1" outlineLevel="1">
      <c r="B36" s="108" t="s">
        <v>231</v>
      </c>
      <c r="C36" s="108" t="s">
        <v>232</v>
      </c>
      <c r="D36" s="62">
        <v>0</v>
      </c>
      <c r="F36" s="62">
        <v>0</v>
      </c>
      <c r="G36" s="62">
        <v>0</v>
      </c>
      <c r="H36" s="62" t="s">
        <v>269</v>
      </c>
      <c r="I36" s="62"/>
      <c r="J36" s="62">
        <v>-514046.72407836793</v>
      </c>
      <c r="K36" s="62">
        <v>-514046.72407836793</v>
      </c>
      <c r="M36" s="62">
        <v>0</v>
      </c>
      <c r="N36" s="62">
        <v>-514046.72407836793</v>
      </c>
      <c r="O36" s="62">
        <v>-514046.72407836793</v>
      </c>
      <c r="P36" s="62">
        <v>-514046.72407836793</v>
      </c>
      <c r="R36" s="62">
        <v>0</v>
      </c>
      <c r="T36" s="62">
        <v>0</v>
      </c>
      <c r="U36" s="62">
        <v>0</v>
      </c>
      <c r="V36" s="62">
        <v>0</v>
      </c>
      <c r="W36" s="62">
        <v>0</v>
      </c>
      <c r="Y36" s="62"/>
    </row>
    <row r="37" spans="2:25" ht="12" customHeight="1" outlineLevel="1">
      <c r="B37" s="28" t="s">
        <v>152</v>
      </c>
      <c r="C37" s="28" t="s">
        <v>153</v>
      </c>
      <c r="D37" s="111">
        <v>-104505.23637000001</v>
      </c>
      <c r="F37" s="11">
        <v>-20099</v>
      </c>
      <c r="G37" s="111">
        <v>-41499</v>
      </c>
      <c r="H37" s="111">
        <v>-71768.02444</v>
      </c>
      <c r="I37" s="62"/>
      <c r="J37" s="111">
        <v>-58441.14994880406</v>
      </c>
      <c r="K37" s="111">
        <v>-58441.14994880406</v>
      </c>
      <c r="M37" s="11">
        <v>-35512.42305</v>
      </c>
      <c r="N37" s="111">
        <v>-50966.94083592016</v>
      </c>
      <c r="O37" s="111">
        <v>-56053.174267538125</v>
      </c>
      <c r="P37" s="111">
        <v>-56053.174267538125</v>
      </c>
      <c r="R37" s="111">
        <v>-232.20151078298997</v>
      </c>
      <c r="T37" s="111">
        <v>-36.79275000000007</v>
      </c>
      <c r="U37" s="111">
        <v>-36.79275000000007</v>
      </c>
      <c r="V37" s="111">
        <v>-150.63250999999582</v>
      </c>
      <c r="W37" s="111">
        <v>-178.13162999999986</v>
      </c>
      <c r="Y37" s="111">
        <v>-15344.215533548104</v>
      </c>
    </row>
    <row r="38" spans="2:25" ht="12" customHeight="1" outlineLevel="1">
      <c r="B38" s="28" t="s">
        <v>154</v>
      </c>
      <c r="C38" s="28" t="s">
        <v>155</v>
      </c>
      <c r="D38" s="111">
        <v>77162.835</v>
      </c>
      <c r="F38" s="11">
        <v>14980</v>
      </c>
      <c r="G38" s="111">
        <v>30162.835</v>
      </c>
      <c r="H38" s="111">
        <v>52163</v>
      </c>
      <c r="I38" s="111"/>
      <c r="J38" s="111">
        <v>70000</v>
      </c>
      <c r="K38" s="111">
        <v>70000</v>
      </c>
      <c r="M38" s="11">
        <v>25000</v>
      </c>
      <c r="N38" s="111">
        <v>50000</v>
      </c>
      <c r="O38" s="111">
        <v>65000</v>
      </c>
      <c r="P38" s="111">
        <v>65000</v>
      </c>
      <c r="R38" s="111">
        <v>80</v>
      </c>
      <c r="T38" s="111">
        <v>0</v>
      </c>
      <c r="U38" s="111">
        <v>0</v>
      </c>
      <c r="V38" s="111">
        <v>0</v>
      </c>
      <c r="W38" s="111">
        <v>0</v>
      </c>
      <c r="Y38" s="111">
        <v>123.53345999999999</v>
      </c>
    </row>
    <row r="39" spans="2:25" s="110" customFormat="1" ht="12" customHeight="1" outlineLevel="1">
      <c r="B39" s="28" t="s">
        <v>239</v>
      </c>
      <c r="C39" s="28" t="s">
        <v>240</v>
      </c>
      <c r="D39" s="111">
        <v>6599.51624</v>
      </c>
      <c r="F39" s="111">
        <v>0</v>
      </c>
      <c r="G39" s="111">
        <v>0</v>
      </c>
      <c r="H39" s="111">
        <v>6619</v>
      </c>
      <c r="I39" s="111"/>
      <c r="J39" s="111">
        <v>0</v>
      </c>
      <c r="K39" s="111">
        <v>0</v>
      </c>
      <c r="M39" s="111">
        <v>0</v>
      </c>
      <c r="N39" s="111">
        <v>0</v>
      </c>
      <c r="O39" s="111">
        <v>0</v>
      </c>
      <c r="P39" s="111">
        <v>0</v>
      </c>
      <c r="R39" s="111">
        <v>0</v>
      </c>
      <c r="T39" s="111">
        <v>0</v>
      </c>
      <c r="U39" s="111">
        <v>0</v>
      </c>
      <c r="V39" s="111">
        <v>0</v>
      </c>
      <c r="W39" s="111">
        <v>0</v>
      </c>
      <c r="Y39" s="111">
        <v>0</v>
      </c>
    </row>
    <row r="40" spans="2:25" ht="23.25" customHeight="1" outlineLevel="1">
      <c r="B40" s="28" t="s">
        <v>156</v>
      </c>
      <c r="C40" s="28" t="s">
        <v>157</v>
      </c>
      <c r="D40" s="111">
        <v>770.3710500000001</v>
      </c>
      <c r="F40" s="11">
        <v>89</v>
      </c>
      <c r="G40" s="111">
        <v>311</v>
      </c>
      <c r="H40" s="111">
        <v>341</v>
      </c>
      <c r="I40" s="111"/>
      <c r="J40" s="111">
        <v>644.95516</v>
      </c>
      <c r="K40" s="111">
        <v>644.95516</v>
      </c>
      <c r="M40" s="11">
        <v>5.89832</v>
      </c>
      <c r="N40" s="111">
        <v>50.93902</v>
      </c>
      <c r="O40" s="111">
        <v>223.8007</v>
      </c>
      <c r="P40" s="111">
        <v>223.8007</v>
      </c>
      <c r="R40" s="111">
        <v>445.53659</v>
      </c>
      <c r="T40" s="111">
        <v>233.53659</v>
      </c>
      <c r="U40" s="111">
        <v>233.53659</v>
      </c>
      <c r="V40" s="111">
        <v>357.53659</v>
      </c>
      <c r="W40" s="111">
        <v>396.53659</v>
      </c>
      <c r="Y40" s="111">
        <v>99.21111</v>
      </c>
    </row>
    <row r="41" spans="2:25" ht="20.25" outlineLevel="1">
      <c r="B41" s="28" t="s">
        <v>158</v>
      </c>
      <c r="C41" s="28" t="s">
        <v>159</v>
      </c>
      <c r="D41" s="111">
        <v>-8078.382299999999</v>
      </c>
      <c r="F41" s="11">
        <v>-1410</v>
      </c>
      <c r="G41" s="111">
        <v>-3330</v>
      </c>
      <c r="H41" s="111">
        <v>-5955</v>
      </c>
      <c r="I41" s="111"/>
      <c r="J41" s="111">
        <v>-15807.411638770369</v>
      </c>
      <c r="K41" s="111">
        <v>-15807.411638770369</v>
      </c>
      <c r="M41" s="11">
        <v>-2032.6656799999998</v>
      </c>
      <c r="N41" s="111">
        <v>-6452.8303722079945</v>
      </c>
      <c r="O41" s="111">
        <v>-10541.480000000003</v>
      </c>
      <c r="P41" s="111">
        <v>-10541.480000000003</v>
      </c>
      <c r="R41" s="111">
        <v>-22434.819376209674</v>
      </c>
      <c r="T41" s="111">
        <v>-6465.698311411527</v>
      </c>
      <c r="U41" s="111">
        <v>-6465.698311411527</v>
      </c>
      <c r="V41" s="111">
        <v>-10936.502511467424</v>
      </c>
      <c r="W41" s="111">
        <v>-17694.361650226994</v>
      </c>
      <c r="Y41" s="111">
        <v>-5452.004270563883</v>
      </c>
    </row>
    <row r="42" spans="2:25" s="110" customFormat="1" ht="9.75" outlineLevel="1">
      <c r="B42" s="28" t="s">
        <v>241</v>
      </c>
      <c r="C42" s="28" t="s">
        <v>243</v>
      </c>
      <c r="D42" s="111">
        <v>3.5</v>
      </c>
      <c r="F42" s="111">
        <v>0</v>
      </c>
      <c r="G42" s="111">
        <v>0</v>
      </c>
      <c r="H42" s="111">
        <v>0</v>
      </c>
      <c r="I42" s="111"/>
      <c r="J42" s="111">
        <v>0</v>
      </c>
      <c r="K42" s="111">
        <v>0</v>
      </c>
      <c r="M42" s="111">
        <v>0</v>
      </c>
      <c r="N42" s="111">
        <v>0</v>
      </c>
      <c r="O42" s="111">
        <v>0</v>
      </c>
      <c r="P42" s="111">
        <v>0</v>
      </c>
      <c r="R42" s="111">
        <v>0</v>
      </c>
      <c r="T42" s="111">
        <v>0</v>
      </c>
      <c r="U42" s="111">
        <v>0</v>
      </c>
      <c r="V42" s="111">
        <v>0</v>
      </c>
      <c r="W42" s="111">
        <v>0</v>
      </c>
      <c r="Y42" s="111">
        <v>0</v>
      </c>
    </row>
    <row r="43" spans="2:25" s="110" customFormat="1" ht="9.75" hidden="1" outlineLevel="1">
      <c r="B43" s="28" t="s">
        <v>242</v>
      </c>
      <c r="C43" s="28" t="s">
        <v>244</v>
      </c>
      <c r="D43" s="111">
        <v>0</v>
      </c>
      <c r="F43" s="111"/>
      <c r="G43" s="111"/>
      <c r="H43" s="111"/>
      <c r="I43" s="111"/>
      <c r="J43" s="111"/>
      <c r="K43" s="111"/>
      <c r="M43" s="111"/>
      <c r="N43" s="111"/>
      <c r="O43" s="111"/>
      <c r="P43" s="111"/>
      <c r="R43" s="111">
        <v>0</v>
      </c>
      <c r="T43" s="111"/>
      <c r="U43" s="111"/>
      <c r="V43" s="111"/>
      <c r="W43" s="111"/>
      <c r="Y43" s="111">
        <v>0</v>
      </c>
    </row>
    <row r="44" spans="2:25" s="58" customFormat="1" ht="20.25">
      <c r="B44" s="71" t="s">
        <v>160</v>
      </c>
      <c r="C44" s="71" t="s">
        <v>161</v>
      </c>
      <c r="D44" s="130">
        <v>-28046</v>
      </c>
      <c r="E44" s="145"/>
      <c r="F44" s="72">
        <v>-6440</v>
      </c>
      <c r="G44" s="130">
        <v>-14355</v>
      </c>
      <c r="H44" s="130">
        <v>-18600.024439999994</v>
      </c>
      <c r="I44" s="111"/>
      <c r="J44" s="130">
        <v>-517650.33050594234</v>
      </c>
      <c r="K44" s="130">
        <v>-517650.33050594234</v>
      </c>
      <c r="L44" s="145"/>
      <c r="M44" s="72">
        <v>-12539.190409999997</v>
      </c>
      <c r="N44" s="130">
        <v>-521415.5562664961</v>
      </c>
      <c r="O44" s="130">
        <v>-515416.577645906</v>
      </c>
      <c r="P44" s="130">
        <v>-515416.577645906</v>
      </c>
      <c r="Q44" s="145"/>
      <c r="R44" s="130">
        <v>-22141.484296992665</v>
      </c>
      <c r="S44" s="145"/>
      <c r="T44" s="130">
        <v>-6268.954471411527</v>
      </c>
      <c r="U44" s="130">
        <v>-6268.954471411527</v>
      </c>
      <c r="V44" s="130">
        <v>-10729.59843146742</v>
      </c>
      <c r="W44" s="130">
        <v>-17475.956690226994</v>
      </c>
      <c r="X44" s="145"/>
      <c r="Y44" s="130">
        <v>-20573.475234111986</v>
      </c>
    </row>
    <row r="45" spans="2:25" ht="12" customHeight="1">
      <c r="B45" s="73"/>
      <c r="C45" s="73"/>
      <c r="D45" s="70"/>
      <c r="F45" s="70"/>
      <c r="G45" s="70"/>
      <c r="H45" s="70"/>
      <c r="I45" s="161"/>
      <c r="J45" s="70"/>
      <c r="K45" s="70"/>
      <c r="M45" s="70"/>
      <c r="N45" s="70"/>
      <c r="O45" s="70"/>
      <c r="P45" s="70"/>
      <c r="R45" s="70"/>
      <c r="T45" s="70"/>
      <c r="U45" s="70"/>
      <c r="V45" s="70"/>
      <c r="W45" s="70"/>
      <c r="Y45" s="70"/>
    </row>
    <row r="46" spans="2:25" ht="12" customHeight="1" outlineLevel="1">
      <c r="B46" s="64" t="s">
        <v>162</v>
      </c>
      <c r="C46" s="64" t="s">
        <v>163</v>
      </c>
      <c r="D46" s="62"/>
      <c r="F46" s="62"/>
      <c r="G46" s="62"/>
      <c r="H46" s="62"/>
      <c r="I46" s="70"/>
      <c r="J46" s="62"/>
      <c r="K46" s="62"/>
      <c r="M46" s="62"/>
      <c r="N46" s="62"/>
      <c r="O46" s="62"/>
      <c r="P46" s="62"/>
      <c r="R46" s="62"/>
      <c r="T46" s="62"/>
      <c r="U46" s="62"/>
      <c r="V46" s="62"/>
      <c r="W46" s="62"/>
      <c r="Y46" s="62"/>
    </row>
    <row r="47" spans="2:25" s="110" customFormat="1" ht="12" customHeight="1" outlineLevel="1">
      <c r="B47" s="108" t="s">
        <v>233</v>
      </c>
      <c r="C47" s="108" t="s">
        <v>234</v>
      </c>
      <c r="D47" s="62">
        <v>-106789.00017</v>
      </c>
      <c r="F47" s="62">
        <v>0</v>
      </c>
      <c r="G47" s="62">
        <v>-79681</v>
      </c>
      <c r="H47" s="62">
        <v>-82879</v>
      </c>
      <c r="I47" s="62"/>
      <c r="J47" s="62">
        <v>-136530</v>
      </c>
      <c r="K47" s="62">
        <v>-136530</v>
      </c>
      <c r="M47" s="62">
        <v>0</v>
      </c>
      <c r="N47" s="62">
        <v>0</v>
      </c>
      <c r="O47" s="62">
        <v>-136530</v>
      </c>
      <c r="P47" s="62">
        <v>-136530</v>
      </c>
      <c r="R47" s="62">
        <v>-102398</v>
      </c>
      <c r="T47" s="62">
        <v>0</v>
      </c>
      <c r="U47" s="62">
        <v>0</v>
      </c>
      <c r="V47" s="62">
        <v>0</v>
      </c>
      <c r="W47" s="62">
        <v>-102398</v>
      </c>
      <c r="Y47" s="62">
        <v>0</v>
      </c>
    </row>
    <row r="48" spans="2:25" s="110" customFormat="1" ht="12" customHeight="1" outlineLevel="1">
      <c r="B48" s="108" t="s">
        <v>245</v>
      </c>
      <c r="C48" s="108" t="s">
        <v>246</v>
      </c>
      <c r="D48" s="62">
        <v>-7796</v>
      </c>
      <c r="F48" s="62">
        <v>0</v>
      </c>
      <c r="G48" s="62">
        <v>0</v>
      </c>
      <c r="H48" s="62">
        <v>-7796</v>
      </c>
      <c r="I48" s="62"/>
      <c r="J48" s="62">
        <v>0</v>
      </c>
      <c r="K48" s="62">
        <v>0</v>
      </c>
      <c r="M48" s="62">
        <v>0</v>
      </c>
      <c r="N48" s="62">
        <v>0</v>
      </c>
      <c r="O48" s="62">
        <v>0</v>
      </c>
      <c r="P48" s="62">
        <v>0</v>
      </c>
      <c r="R48" s="62">
        <v>0</v>
      </c>
      <c r="T48" s="62">
        <v>0</v>
      </c>
      <c r="U48" s="62">
        <v>0</v>
      </c>
      <c r="V48" s="62">
        <v>0</v>
      </c>
      <c r="W48" s="62">
        <v>0</v>
      </c>
      <c r="Y48" s="62">
        <v>0</v>
      </c>
    </row>
    <row r="49" spans="2:25" s="110" customFormat="1" ht="12" customHeight="1" outlineLevel="1">
      <c r="B49" s="108" t="s">
        <v>247</v>
      </c>
      <c r="C49" s="108" t="s">
        <v>248</v>
      </c>
      <c r="D49" s="62">
        <v>6307</v>
      </c>
      <c r="F49" s="62">
        <v>0</v>
      </c>
      <c r="G49" s="62">
        <v>0</v>
      </c>
      <c r="H49" s="62">
        <v>6307</v>
      </c>
      <c r="I49" s="62"/>
      <c r="J49" s="62">
        <v>804</v>
      </c>
      <c r="K49" s="62">
        <v>804</v>
      </c>
      <c r="M49" s="62">
        <v>0</v>
      </c>
      <c r="N49" s="62">
        <v>0</v>
      </c>
      <c r="O49" s="62">
        <v>804</v>
      </c>
      <c r="P49" s="62">
        <v>804</v>
      </c>
      <c r="R49" s="62">
        <v>0</v>
      </c>
      <c r="T49" s="62">
        <v>0</v>
      </c>
      <c r="U49" s="62">
        <v>0</v>
      </c>
      <c r="V49" s="62">
        <v>0</v>
      </c>
      <c r="W49" s="62">
        <v>0</v>
      </c>
      <c r="Y49" s="62">
        <v>0</v>
      </c>
    </row>
    <row r="50" spans="2:25" s="110" customFormat="1" ht="12" customHeight="1" outlineLevel="1">
      <c r="B50" s="108" t="s">
        <v>235</v>
      </c>
      <c r="C50" s="108" t="s">
        <v>236</v>
      </c>
      <c r="D50" s="62">
        <v>0</v>
      </c>
      <c r="F50" s="62">
        <v>0</v>
      </c>
      <c r="G50" s="62">
        <v>0</v>
      </c>
      <c r="H50" s="62">
        <v>0</v>
      </c>
      <c r="I50" s="62"/>
      <c r="J50" s="62">
        <v>400000</v>
      </c>
      <c r="K50" s="62">
        <v>400000</v>
      </c>
      <c r="M50" s="62">
        <v>0</v>
      </c>
      <c r="N50" s="62">
        <v>400000</v>
      </c>
      <c r="O50" s="62">
        <v>400000</v>
      </c>
      <c r="P50" s="62">
        <v>400000</v>
      </c>
      <c r="R50" s="62">
        <v>0</v>
      </c>
      <c r="T50" s="62">
        <v>0</v>
      </c>
      <c r="U50" s="62">
        <v>0</v>
      </c>
      <c r="V50" s="62">
        <v>0</v>
      </c>
      <c r="W50" s="62">
        <v>0</v>
      </c>
      <c r="Y50" s="62">
        <v>0</v>
      </c>
    </row>
    <row r="51" spans="2:25" ht="12" customHeight="1" outlineLevel="1">
      <c r="B51" s="28" t="s">
        <v>298</v>
      </c>
      <c r="C51" s="28" t="s">
        <v>164</v>
      </c>
      <c r="D51" s="111">
        <v>-29181.49155</v>
      </c>
      <c r="F51" s="11">
        <v>-10000</v>
      </c>
      <c r="G51" s="111">
        <v>-29181.49155</v>
      </c>
      <c r="H51" s="111">
        <v>-29181</v>
      </c>
      <c r="I51" s="62"/>
      <c r="J51" s="111">
        <v>-32000</v>
      </c>
      <c r="K51" s="111">
        <v>-32000</v>
      </c>
      <c r="M51" s="11">
        <v>0</v>
      </c>
      <c r="N51" s="111">
        <v>0</v>
      </c>
      <c r="O51" s="111">
        <v>-16000</v>
      </c>
      <c r="P51" s="111">
        <v>-16000</v>
      </c>
      <c r="R51" s="111">
        <v>-104000</v>
      </c>
      <c r="T51" s="111">
        <v>-16000</v>
      </c>
      <c r="U51" s="111">
        <v>-16000</v>
      </c>
      <c r="V51" s="111">
        <v>-32000</v>
      </c>
      <c r="W51" s="111">
        <v>-48000</v>
      </c>
      <c r="Y51" s="111">
        <v>-900</v>
      </c>
    </row>
    <row r="52" spans="2:25" ht="12" customHeight="1" outlineLevel="1">
      <c r="B52" s="28" t="s">
        <v>165</v>
      </c>
      <c r="C52" s="28" t="s">
        <v>166</v>
      </c>
      <c r="D52" s="111">
        <v>-8195.72316</v>
      </c>
      <c r="F52" s="11">
        <v>-1979</v>
      </c>
      <c r="G52" s="111">
        <v>-4167</v>
      </c>
      <c r="H52" s="111">
        <v>-5996</v>
      </c>
      <c r="I52" s="111"/>
      <c r="J52" s="111">
        <v>-9713.961042600959</v>
      </c>
      <c r="K52" s="111">
        <v>-9713.961042600959</v>
      </c>
      <c r="M52" s="11">
        <v>-2105.27084</v>
      </c>
      <c r="N52" s="111">
        <v>-4452</v>
      </c>
      <c r="O52" s="111">
        <v>-8048.317130893809</v>
      </c>
      <c r="P52" s="111">
        <v>-8048.317130893809</v>
      </c>
      <c r="R52" s="111">
        <v>-11223.332517226152</v>
      </c>
      <c r="T52" s="111">
        <v>-2778.2342673474104</v>
      </c>
      <c r="U52" s="111">
        <v>-2778.2342673474104</v>
      </c>
      <c r="V52" s="111">
        <v>-5668.685722754435</v>
      </c>
      <c r="W52" s="111">
        <v>-8424.58471611604</v>
      </c>
      <c r="Y52" s="111">
        <v>-2567.4135063531303</v>
      </c>
    </row>
    <row r="53" spans="2:25" ht="12" customHeight="1" outlineLevel="1">
      <c r="B53" s="28" t="s">
        <v>167</v>
      </c>
      <c r="C53" s="28" t="s">
        <v>168</v>
      </c>
      <c r="D53" s="111">
        <v>-1158.71398</v>
      </c>
      <c r="F53" s="11">
        <v>-404.9597727785708</v>
      </c>
      <c r="G53" s="111">
        <v>-1068.85483</v>
      </c>
      <c r="H53" s="111">
        <v>-968</v>
      </c>
      <c r="I53" s="111"/>
      <c r="J53" s="111">
        <v>-17449</v>
      </c>
      <c r="K53" s="111">
        <v>-17449</v>
      </c>
      <c r="M53" s="11">
        <v>-188</v>
      </c>
      <c r="N53" s="111">
        <v>-856.4090000000001</v>
      </c>
      <c r="O53" s="111">
        <v>-9349</v>
      </c>
      <c r="P53" s="111">
        <v>-9349</v>
      </c>
      <c r="R53" s="111">
        <v>-27637</v>
      </c>
      <c r="T53" s="111">
        <v>-7846.478</v>
      </c>
      <c r="U53" s="111">
        <v>-7846.478</v>
      </c>
      <c r="V53" s="111">
        <v>-15241</v>
      </c>
      <c r="W53" s="111">
        <v>-22166</v>
      </c>
      <c r="Y53" s="111">
        <v>-5093.94804</v>
      </c>
    </row>
    <row r="54" spans="2:25" s="110" customFormat="1" ht="12" customHeight="1" outlineLevel="1">
      <c r="B54" s="108" t="s">
        <v>237</v>
      </c>
      <c r="C54" s="110" t="s">
        <v>238</v>
      </c>
      <c r="D54" s="111">
        <v>0</v>
      </c>
      <c r="F54" s="111">
        <v>0</v>
      </c>
      <c r="G54" s="111">
        <v>0</v>
      </c>
      <c r="H54" s="111">
        <v>0</v>
      </c>
      <c r="I54" s="111"/>
      <c r="J54" s="111">
        <v>-2000</v>
      </c>
      <c r="K54" s="111">
        <v>-2000</v>
      </c>
      <c r="M54" s="111">
        <v>0</v>
      </c>
      <c r="N54" s="111">
        <v>-2000</v>
      </c>
      <c r="O54" s="111">
        <v>-2000</v>
      </c>
      <c r="P54" s="111">
        <v>-2000</v>
      </c>
      <c r="R54" s="111">
        <v>0</v>
      </c>
      <c r="T54" s="111">
        <v>0</v>
      </c>
      <c r="U54" s="111">
        <v>0</v>
      </c>
      <c r="V54" s="111">
        <v>0</v>
      </c>
      <c r="W54" s="111">
        <v>0</v>
      </c>
      <c r="Y54" s="111">
        <v>0</v>
      </c>
    </row>
    <row r="55" spans="2:25" s="110" customFormat="1" ht="12" customHeight="1" outlineLevel="1">
      <c r="B55" s="108" t="s">
        <v>276</v>
      </c>
      <c r="C55" s="110" t="s">
        <v>277</v>
      </c>
      <c r="D55" s="111">
        <v>0</v>
      </c>
      <c r="F55" s="111">
        <v>0</v>
      </c>
      <c r="G55" s="111">
        <v>0</v>
      </c>
      <c r="H55" s="111">
        <v>0</v>
      </c>
      <c r="I55" s="111"/>
      <c r="J55" s="111">
        <v>221</v>
      </c>
      <c r="K55" s="111">
        <v>221</v>
      </c>
      <c r="M55" s="111">
        <v>0</v>
      </c>
      <c r="N55" s="111">
        <v>0</v>
      </c>
      <c r="O55" s="111">
        <v>0</v>
      </c>
      <c r="P55" s="111">
        <v>0</v>
      </c>
      <c r="R55" s="111">
        <v>-1256</v>
      </c>
      <c r="T55" s="111">
        <v>83</v>
      </c>
      <c r="U55" s="111">
        <v>83</v>
      </c>
      <c r="V55" s="111">
        <v>47</v>
      </c>
      <c r="W55" s="111">
        <v>14</v>
      </c>
      <c r="Y55" s="111">
        <v>-697.68327</v>
      </c>
    </row>
    <row r="56" spans="2:25" s="58" customFormat="1" ht="24" customHeight="1">
      <c r="B56" s="71" t="s">
        <v>169</v>
      </c>
      <c r="C56" s="71" t="s">
        <v>170</v>
      </c>
      <c r="D56" s="130">
        <v>-146813.92885999999</v>
      </c>
      <c r="E56" s="145"/>
      <c r="F56" s="72">
        <v>-12383.959772778571</v>
      </c>
      <c r="G56" s="130">
        <v>-114098</v>
      </c>
      <c r="H56" s="130">
        <v>-120513</v>
      </c>
      <c r="I56" s="111"/>
      <c r="J56" s="130">
        <v>203332.03895739905</v>
      </c>
      <c r="K56" s="130">
        <v>203332.03895739905</v>
      </c>
      <c r="L56" s="145"/>
      <c r="M56" s="72">
        <v>-2293.27084</v>
      </c>
      <c r="N56" s="130">
        <v>392691.591</v>
      </c>
      <c r="O56" s="130">
        <v>228876.68286910618</v>
      </c>
      <c r="P56" s="130">
        <v>228876.68286910618</v>
      </c>
      <c r="Q56" s="145"/>
      <c r="R56" s="130">
        <v>-246514.33251722614</v>
      </c>
      <c r="S56" s="145"/>
      <c r="T56" s="130">
        <v>-26541.02976734741</v>
      </c>
      <c r="U56" s="130">
        <v>-26541.02976734741</v>
      </c>
      <c r="V56" s="130">
        <v>-52863</v>
      </c>
      <c r="W56" s="130">
        <v>-180974.57451611603</v>
      </c>
      <c r="X56" s="145"/>
      <c r="Y56" s="130">
        <v>-9259.04244024097</v>
      </c>
    </row>
    <row r="57" spans="2:25" ht="12" customHeight="1" thickBot="1">
      <c r="B57" s="73"/>
      <c r="C57" s="73"/>
      <c r="D57" s="70"/>
      <c r="F57" s="70"/>
      <c r="G57" s="70"/>
      <c r="H57" s="70"/>
      <c r="I57" s="111"/>
      <c r="J57" s="70"/>
      <c r="K57" s="70"/>
      <c r="M57" s="70"/>
      <c r="N57" s="70"/>
      <c r="O57" s="70"/>
      <c r="P57" s="70"/>
      <c r="R57" s="70"/>
      <c r="T57" s="70"/>
      <c r="U57" s="70"/>
      <c r="V57" s="70"/>
      <c r="W57" s="70"/>
      <c r="Y57" s="70"/>
    </row>
    <row r="58" spans="2:25" s="58" customFormat="1" ht="12" customHeight="1" thickBot="1">
      <c r="B58" s="74" t="s">
        <v>171</v>
      </c>
      <c r="C58" s="74" t="s">
        <v>172</v>
      </c>
      <c r="D58" s="131">
        <v>50067.87482000003</v>
      </c>
      <c r="E58" s="145"/>
      <c r="F58" s="75">
        <v>25512.004285714283</v>
      </c>
      <c r="G58" s="131">
        <v>-13409</v>
      </c>
      <c r="H58" s="131">
        <v>14347.507000000012</v>
      </c>
      <c r="I58" s="161"/>
      <c r="J58" s="131">
        <v>-75298.86974070678</v>
      </c>
      <c r="K58" s="131">
        <v>-75298.86974070678</v>
      </c>
      <c r="L58" s="145"/>
      <c r="M58" s="75">
        <v>56496.52393000001</v>
      </c>
      <c r="N58" s="131">
        <v>16861</v>
      </c>
      <c r="O58" s="131">
        <v>-100393.18891227638</v>
      </c>
      <c r="P58" s="131">
        <v>-100393.18891227638</v>
      </c>
      <c r="Q58" s="145"/>
      <c r="R58" s="131">
        <v>54250.01044385438</v>
      </c>
      <c r="S58" s="145"/>
      <c r="T58" s="131">
        <v>77393.74762719998</v>
      </c>
      <c r="U58" s="131">
        <v>77393.74762719998</v>
      </c>
      <c r="V58" s="131">
        <v>109913.53370385437</v>
      </c>
      <c r="W58" s="131">
        <v>65037.90831385442</v>
      </c>
      <c r="X58" s="145"/>
      <c r="Y58" s="131">
        <v>63276.623866112175</v>
      </c>
    </row>
    <row r="59" spans="2:25" s="58" customFormat="1" ht="12" customHeight="1">
      <c r="B59" s="69"/>
      <c r="C59" s="69"/>
      <c r="D59" s="116"/>
      <c r="F59" s="35"/>
      <c r="G59" s="116"/>
      <c r="H59" s="116"/>
      <c r="I59" s="70"/>
      <c r="J59" s="116"/>
      <c r="K59" s="116"/>
      <c r="M59" s="35"/>
      <c r="N59" s="116"/>
      <c r="O59" s="116"/>
      <c r="P59" s="116"/>
      <c r="R59" s="116"/>
      <c r="T59" s="116"/>
      <c r="U59" s="116"/>
      <c r="V59" s="116"/>
      <c r="W59" s="116"/>
      <c r="Y59" s="116"/>
    </row>
    <row r="60" spans="2:25" s="76" customFormat="1" ht="24.75" customHeight="1">
      <c r="B60" s="71" t="s">
        <v>173</v>
      </c>
      <c r="C60" s="71" t="s">
        <v>174</v>
      </c>
      <c r="D60" s="130">
        <v>135227</v>
      </c>
      <c r="F60" s="72">
        <v>135227</v>
      </c>
      <c r="G60" s="130">
        <v>135227</v>
      </c>
      <c r="H60" s="130">
        <v>135227</v>
      </c>
      <c r="I60" s="160"/>
      <c r="J60" s="130">
        <v>184836</v>
      </c>
      <c r="K60" s="130">
        <v>184836</v>
      </c>
      <c r="M60" s="72">
        <v>184836</v>
      </c>
      <c r="N60" s="130">
        <v>184836</v>
      </c>
      <c r="O60" s="130">
        <v>184836</v>
      </c>
      <c r="P60" s="130">
        <v>184836</v>
      </c>
      <c r="R60" s="130">
        <v>109538</v>
      </c>
      <c r="T60" s="130">
        <v>109538</v>
      </c>
      <c r="U60" s="130">
        <v>109538</v>
      </c>
      <c r="V60" s="130">
        <v>109538</v>
      </c>
      <c r="W60" s="130">
        <v>109538</v>
      </c>
      <c r="Y60" s="130">
        <v>163756</v>
      </c>
    </row>
    <row r="61" spans="2:25" ht="22.5" customHeight="1" thickBot="1">
      <c r="B61" s="28" t="s">
        <v>175</v>
      </c>
      <c r="C61" s="28" t="s">
        <v>176</v>
      </c>
      <c r="D61" s="111">
        <v>-458.87019000000004</v>
      </c>
      <c r="F61" s="11">
        <v>-240</v>
      </c>
      <c r="G61" s="111">
        <v>-508</v>
      </c>
      <c r="H61" s="111">
        <v>350</v>
      </c>
      <c r="I61" s="116"/>
      <c r="J61" s="111">
        <v>1</v>
      </c>
      <c r="K61" s="111">
        <v>1</v>
      </c>
      <c r="M61" s="11">
        <v>48</v>
      </c>
      <c r="N61" s="111">
        <v>13.18013</v>
      </c>
      <c r="O61" s="111">
        <v>65</v>
      </c>
      <c r="P61" s="111">
        <v>65</v>
      </c>
      <c r="R61" s="111">
        <v>-32</v>
      </c>
      <c r="T61" s="111">
        <v>27</v>
      </c>
      <c r="U61" s="111">
        <v>27</v>
      </c>
      <c r="V61" s="111">
        <v>-50</v>
      </c>
      <c r="W61" s="111">
        <v>47</v>
      </c>
      <c r="Y61" s="111">
        <v>-11.286850000000001</v>
      </c>
    </row>
    <row r="62" spans="2:25" s="58" customFormat="1" ht="22.5" customHeight="1" thickBot="1">
      <c r="B62" s="74" t="s">
        <v>177</v>
      </c>
      <c r="C62" s="74" t="s">
        <v>178</v>
      </c>
      <c r="D62" s="131">
        <v>184836.00463000004</v>
      </c>
      <c r="F62" s="75">
        <v>160499.0042857143</v>
      </c>
      <c r="G62" s="131">
        <v>121310</v>
      </c>
      <c r="H62" s="131">
        <v>149924.507</v>
      </c>
      <c r="I62" s="161"/>
      <c r="J62" s="131">
        <v>109538.13025929322</v>
      </c>
      <c r="K62" s="131">
        <v>109538.13025929322</v>
      </c>
      <c r="M62" s="75">
        <v>241381.30000000002</v>
      </c>
      <c r="N62" s="131">
        <v>201709.9380358624</v>
      </c>
      <c r="O62" s="131">
        <v>84507.81108772362</v>
      </c>
      <c r="P62" s="131">
        <v>84507.81108772362</v>
      </c>
      <c r="R62" s="131">
        <v>163756.01044385438</v>
      </c>
      <c r="T62" s="131">
        <v>186958.74762719998</v>
      </c>
      <c r="U62" s="131">
        <v>186958.74762719998</v>
      </c>
      <c r="V62" s="131">
        <v>219401.53370385437</v>
      </c>
      <c r="W62" s="131">
        <v>174622.90831385442</v>
      </c>
      <c r="Y62" s="131">
        <v>227021.33701611217</v>
      </c>
    </row>
    <row r="63" spans="2:25" ht="26.25" customHeight="1" thickBot="1">
      <c r="B63" s="74" t="s">
        <v>179</v>
      </c>
      <c r="C63" s="74" t="s">
        <v>180</v>
      </c>
      <c r="D63" s="131">
        <v>184836</v>
      </c>
      <c r="F63" s="75">
        <v>160499</v>
      </c>
      <c r="G63" s="131">
        <v>121310</v>
      </c>
      <c r="H63" s="131">
        <v>149925</v>
      </c>
      <c r="I63" s="111"/>
      <c r="J63" s="131">
        <v>109538</v>
      </c>
      <c r="K63" s="131">
        <v>109538</v>
      </c>
      <c r="M63" s="75">
        <v>241381</v>
      </c>
      <c r="N63" s="131">
        <v>201710</v>
      </c>
      <c r="O63" s="131">
        <v>84508</v>
      </c>
      <c r="P63" s="131">
        <v>84508</v>
      </c>
      <c r="R63" s="131">
        <v>163756</v>
      </c>
      <c r="T63" s="131">
        <v>186959</v>
      </c>
      <c r="U63" s="131">
        <v>186959</v>
      </c>
      <c r="V63" s="131">
        <v>219402</v>
      </c>
      <c r="W63" s="131">
        <v>174623</v>
      </c>
      <c r="Y63" s="131">
        <v>227021</v>
      </c>
    </row>
    <row r="64" spans="2:9" ht="12" customHeight="1">
      <c r="B64" s="12"/>
      <c r="C64" s="12"/>
      <c r="I64" s="160"/>
    </row>
    <row r="65" ht="9.75">
      <c r="I65" s="1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Monika Banasiak</cp:lastModifiedBy>
  <dcterms:created xsi:type="dcterms:W3CDTF">2021-12-16T09:05:02Z</dcterms:created>
  <dcterms:modified xsi:type="dcterms:W3CDTF">2024-05-22T18:52:55Z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